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C:\_Everything\Tools\Motor Data\"/>
    </mc:Choice>
  </mc:AlternateContent>
  <xr:revisionPtr revIDLastSave="0" documentId="13_ncr:1_{85D30ED5-74BD-4E35-9F24-3D658287DF6B}" xr6:coauthVersionLast="47" xr6:coauthVersionMax="47" xr10:uidLastSave="{00000000-0000-0000-0000-000000000000}"/>
  <workbookProtection workbookAlgorithmName="SHA-512" workbookHashValue="FhecUzdPxU92HWmau5JycdFbrTEy1coLLR9Yjc4H67FAEQtIhLWdsXipdZ+7IN4ghw/aBBRrB9VDPxlz3hzHew==" workbookSaltValue="RKiAomyO0m/3pVU3NuzEKA==" workbookSpinCount="100000" lockStructure="1"/>
  <bookViews>
    <workbookView xWindow="-120" yWindow="-120" windowWidth="29040" windowHeight="15720" xr2:uid="{00000000-000D-0000-FFFF-FFFF00000000}"/>
  </bookViews>
  <sheets>
    <sheet name="Calc" sheetId="1" r:id="rId1"/>
    <sheet name="GrafikGen" sheetId="4" state="hidden" r:id="rId2"/>
    <sheet name="Hilfsdaten" sheetId="3" state="hidden" r:id="rId3"/>
    <sheet name="Motor DB" sheetId="2" state="hidden" r:id="rId4"/>
    <sheet name="DriveDB" sheetId="5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9" i="5" l="1"/>
  <c r="A30" i="5"/>
  <c r="A31" i="5"/>
  <c r="A32" i="5"/>
  <c r="A33" i="5"/>
  <c r="A34" i="5"/>
  <c r="G34" i="5"/>
  <c r="G33" i="5"/>
  <c r="G32" i="5"/>
  <c r="G31" i="5"/>
  <c r="G30" i="5"/>
  <c r="G29" i="5"/>
  <c r="B54" i="1"/>
  <c r="B53" i="1"/>
  <c r="B52" i="1"/>
  <c r="D23" i="1"/>
  <c r="D22" i="1"/>
  <c r="D41" i="3" a="1"/>
  <c r="D41" i="3" s="1"/>
  <c r="B17" i="1"/>
  <c r="A3" i="1"/>
  <c r="A27" i="3"/>
  <c r="A20" i="5"/>
  <c r="G11" i="5"/>
  <c r="G12" i="5"/>
  <c r="G13" i="5"/>
  <c r="G14" i="5"/>
  <c r="G15" i="5"/>
  <c r="G16" i="5"/>
  <c r="G17" i="5"/>
  <c r="G18" i="5"/>
  <c r="G10" i="5"/>
  <c r="A26" i="5"/>
  <c r="A25" i="5"/>
  <c r="A23" i="5"/>
  <c r="A22" i="5"/>
  <c r="A24" i="5"/>
  <c r="A27" i="5"/>
  <c r="A28" i="5"/>
  <c r="A11" i="5"/>
  <c r="A12" i="5"/>
  <c r="A13" i="5"/>
  <c r="A14" i="5"/>
  <c r="A15" i="5"/>
  <c r="A16" i="5"/>
  <c r="A17" i="5"/>
  <c r="A18" i="5"/>
  <c r="A19" i="5"/>
  <c r="A21" i="5"/>
  <c r="A10" i="5"/>
  <c r="A29" i="3" l="1"/>
  <c r="P14" i="4"/>
  <c r="N12" i="4"/>
  <c r="N13" i="4" s="1"/>
  <c r="N14" i="4" s="1"/>
  <c r="P10" i="4"/>
  <c r="P9" i="4"/>
  <c r="P8" i="4" s="1"/>
  <c r="N5" i="4"/>
  <c r="B38" i="1" l="1"/>
  <c r="N9" i="4" l="1"/>
  <c r="N10" i="4" s="1"/>
  <c r="N11" i="4" s="1"/>
  <c r="N6" i="4"/>
  <c r="N7" i="4" s="1"/>
  <c r="N8" i="4" s="1"/>
  <c r="B35" i="1"/>
  <c r="B37" i="1" l="1"/>
  <c r="P6" i="4"/>
  <c r="P12" i="4"/>
  <c r="A31" i="3"/>
  <c r="A26" i="3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10" i="2"/>
  <c r="V6" i="2"/>
  <c r="V5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B30" i="1" l="1"/>
  <c r="B29" i="1"/>
  <c r="B28" i="1"/>
  <c r="B22" i="1"/>
  <c r="A23" i="3" s="1"/>
  <c r="B27" i="1"/>
  <c r="B21" i="1" s="1"/>
  <c r="B23" i="1" s="1"/>
  <c r="B26" i="1"/>
  <c r="B18" i="1"/>
  <c r="B24" i="1"/>
  <c r="B38" i="3" s="1"/>
  <c r="B19" i="1"/>
  <c r="B25" i="1"/>
  <c r="B20" i="1"/>
  <c r="D20" i="1" s="1"/>
  <c r="P13" i="4"/>
  <c r="P11" i="4"/>
  <c r="P7" i="4"/>
  <c r="P5" i="4"/>
  <c r="B39" i="1"/>
  <c r="M9" i="4" s="1"/>
  <c r="M10" i="4" s="1"/>
  <c r="M11" i="4" s="1"/>
  <c r="M6" i="4"/>
  <c r="M7" i="4" s="1"/>
  <c r="M8" i="4" s="1"/>
  <c r="B36" i="1"/>
  <c r="D29" i="1" l="1"/>
  <c r="A33" i="3"/>
  <c r="M12" i="4"/>
  <c r="M13" i="4" s="1"/>
  <c r="M14" i="4" s="1"/>
  <c r="B40" i="1"/>
  <c r="B41" i="1"/>
  <c r="A28" i="3" l="1"/>
  <c r="A30" i="3"/>
  <c r="B47" i="1" s="1"/>
  <c r="O15" i="4" s="1"/>
  <c r="A3" i="4"/>
  <c r="M15" i="4"/>
  <c r="B46" i="1" l="1"/>
  <c r="O7" i="4" s="1"/>
  <c r="O8" i="4" s="1"/>
  <c r="O13" i="4"/>
  <c r="O14" i="4" s="1"/>
  <c r="B45" i="1"/>
  <c r="O12" i="4" s="1"/>
  <c r="B44" i="1"/>
  <c r="O9" i="4"/>
  <c r="A4" i="4"/>
  <c r="D3" i="4"/>
  <c r="O4" i="4" l="1"/>
  <c r="O5" i="4" s="1"/>
  <c r="E3" i="4" s="1"/>
  <c r="D42" i="3"/>
  <c r="O10" i="4"/>
  <c r="O11" i="4" s="1"/>
  <c r="D53" i="1"/>
  <c r="O6" i="4"/>
  <c r="D18" i="1"/>
  <c r="B48" i="1"/>
  <c r="D54" i="1" s="1"/>
  <c r="C3" i="4"/>
  <c r="F3" i="4" s="1"/>
  <c r="E4" i="4"/>
  <c r="D4" i="4"/>
  <c r="A5" i="4"/>
  <c r="B47" i="3" l="1"/>
  <c r="B39" i="3"/>
  <c r="B40" i="3"/>
  <c r="D19" i="1"/>
  <c r="E5" i="4"/>
  <c r="D5" i="4"/>
  <c r="A6" i="4"/>
  <c r="C4" i="4"/>
  <c r="F4" i="4" s="1"/>
  <c r="B3" i="4"/>
  <c r="B42" i="3" l="1"/>
  <c r="B41" i="3"/>
  <c r="B43" i="3" s="1"/>
  <c r="B46" i="3"/>
  <c r="D52" i="1" s="1"/>
  <c r="B4" i="4"/>
  <c r="E6" i="4"/>
  <c r="D6" i="4"/>
  <c r="A7" i="4"/>
  <c r="C5" i="4"/>
  <c r="F5" i="4" s="1"/>
  <c r="B44" i="3" l="1"/>
  <c r="B45" i="3" s="1"/>
  <c r="E7" i="4"/>
  <c r="D7" i="4"/>
  <c r="A8" i="4"/>
  <c r="C6" i="4"/>
  <c r="F6" i="4" s="1"/>
  <c r="B5" i="4"/>
  <c r="C7" i="4" l="1"/>
  <c r="F7" i="4" s="1"/>
  <c r="B6" i="4"/>
  <c r="E8" i="4"/>
  <c r="D8" i="4"/>
  <c r="A9" i="4"/>
  <c r="B7" i="4" l="1"/>
  <c r="E9" i="4"/>
  <c r="D9" i="4"/>
  <c r="A10" i="4"/>
  <c r="C8" i="4"/>
  <c r="F8" i="4" s="1"/>
  <c r="E10" i="4" l="1"/>
  <c r="D10" i="4"/>
  <c r="A11" i="4"/>
  <c r="C9" i="4"/>
  <c r="F9" i="4" s="1"/>
  <c r="B8" i="4"/>
  <c r="B9" i="4" l="1"/>
  <c r="E11" i="4"/>
  <c r="D11" i="4"/>
  <c r="A12" i="4"/>
  <c r="C10" i="4"/>
  <c r="F10" i="4" s="1"/>
  <c r="C11" i="4" l="1"/>
  <c r="F11" i="4" s="1"/>
  <c r="E12" i="4"/>
  <c r="D12" i="4"/>
  <c r="A13" i="4"/>
  <c r="B10" i="4"/>
  <c r="B11" i="4" l="1"/>
  <c r="C12" i="4"/>
  <c r="F12" i="4" s="1"/>
  <c r="E13" i="4"/>
  <c r="D13" i="4"/>
  <c r="A14" i="4"/>
  <c r="C13" i="4" l="1"/>
  <c r="F13" i="4" s="1"/>
  <c r="B12" i="4"/>
  <c r="E14" i="4"/>
  <c r="D14" i="4"/>
  <c r="A15" i="4"/>
  <c r="B13" i="4" l="1"/>
  <c r="C14" i="4"/>
  <c r="E15" i="4"/>
  <c r="D15" i="4"/>
  <c r="A16" i="4"/>
  <c r="B14" i="4" l="1"/>
  <c r="F14" i="4"/>
  <c r="C15" i="4"/>
  <c r="E16" i="4"/>
  <c r="D16" i="4"/>
  <c r="A17" i="4"/>
  <c r="C16" i="4" l="1"/>
  <c r="B15" i="4"/>
  <c r="F15" i="4"/>
  <c r="E17" i="4"/>
  <c r="D17" i="4"/>
  <c r="A18" i="4"/>
  <c r="C17" i="4" l="1"/>
  <c r="F16" i="4"/>
  <c r="B16" i="4"/>
  <c r="E18" i="4"/>
  <c r="D18" i="4"/>
  <c r="A19" i="4"/>
  <c r="B17" i="4" l="1"/>
  <c r="F17" i="4"/>
  <c r="C18" i="4"/>
  <c r="E19" i="4"/>
  <c r="D19" i="4"/>
  <c r="A20" i="4"/>
  <c r="B18" i="4" l="1"/>
  <c r="F18" i="4"/>
  <c r="C19" i="4"/>
  <c r="E20" i="4"/>
  <c r="D20" i="4"/>
  <c r="A21" i="4"/>
  <c r="B19" i="4" l="1"/>
  <c r="F19" i="4"/>
  <c r="C20" i="4"/>
  <c r="E21" i="4"/>
  <c r="D21" i="4"/>
  <c r="A22" i="4"/>
  <c r="B20" i="4" l="1"/>
  <c r="F20" i="4"/>
  <c r="C21" i="4"/>
  <c r="E22" i="4"/>
  <c r="D22" i="4"/>
  <c r="A23" i="4"/>
  <c r="B21" i="4" l="1"/>
  <c r="F21" i="4"/>
  <c r="C22" i="4"/>
  <c r="E23" i="4"/>
  <c r="D23" i="4"/>
  <c r="A24" i="4"/>
  <c r="B22" i="4" l="1"/>
  <c r="F22" i="4"/>
  <c r="C23" i="4"/>
  <c r="E24" i="4"/>
  <c r="D24" i="4"/>
  <c r="A25" i="4"/>
  <c r="B23" i="4" l="1"/>
  <c r="F23" i="4"/>
  <c r="C24" i="4"/>
  <c r="E25" i="4"/>
  <c r="D25" i="4"/>
  <c r="A26" i="4"/>
  <c r="B24" i="4" l="1"/>
  <c r="C25" i="4"/>
  <c r="F24" i="4"/>
  <c r="E26" i="4"/>
  <c r="D26" i="4"/>
  <c r="A27" i="4"/>
  <c r="B25" i="4" l="1"/>
  <c r="C26" i="4"/>
  <c r="F25" i="4"/>
  <c r="E27" i="4"/>
  <c r="D27" i="4"/>
  <c r="A28" i="4"/>
  <c r="F26" i="4" l="1"/>
  <c r="B26" i="4"/>
  <c r="C27" i="4"/>
  <c r="B27" i="4" s="1"/>
  <c r="E28" i="4"/>
  <c r="D28" i="4"/>
  <c r="A29" i="4"/>
  <c r="F27" i="4" l="1"/>
  <c r="C28" i="4"/>
  <c r="B28" i="4" s="1"/>
  <c r="E29" i="4"/>
  <c r="D29" i="4"/>
  <c r="A30" i="4"/>
  <c r="F28" i="4" l="1"/>
  <c r="C29" i="4"/>
  <c r="E30" i="4"/>
  <c r="D30" i="4"/>
  <c r="A31" i="4"/>
  <c r="F29" i="4" l="1"/>
  <c r="C30" i="4"/>
  <c r="B29" i="4"/>
  <c r="E31" i="4"/>
  <c r="D31" i="4"/>
  <c r="A32" i="4"/>
  <c r="F30" i="4" l="1"/>
  <c r="B30" i="4"/>
  <c r="C31" i="4"/>
  <c r="E32" i="4"/>
  <c r="D32" i="4"/>
  <c r="A33" i="4"/>
  <c r="B31" i="4" l="1"/>
  <c r="F31" i="4"/>
  <c r="E33" i="4"/>
  <c r="D33" i="4"/>
  <c r="A34" i="4"/>
  <c r="C32" i="4"/>
  <c r="F32" i="4" l="1"/>
  <c r="C33" i="4"/>
  <c r="B32" i="4"/>
  <c r="E34" i="4"/>
  <c r="D34" i="4"/>
  <c r="A35" i="4"/>
  <c r="F33" i="4" l="1"/>
  <c r="B33" i="4"/>
  <c r="C34" i="4"/>
  <c r="E35" i="4"/>
  <c r="D35" i="4"/>
  <c r="A36" i="4"/>
  <c r="B34" i="4" l="1"/>
  <c r="F34" i="4"/>
  <c r="C35" i="4"/>
  <c r="E36" i="4"/>
  <c r="D36" i="4"/>
  <c r="A37" i="4"/>
  <c r="B35" i="4" l="1"/>
  <c r="F35" i="4"/>
  <c r="C36" i="4"/>
  <c r="E37" i="4"/>
  <c r="D37" i="4"/>
  <c r="A38" i="4"/>
  <c r="B36" i="4" l="1"/>
  <c r="F36" i="4"/>
  <c r="C37" i="4"/>
  <c r="E38" i="4"/>
  <c r="D38" i="4"/>
  <c r="A39" i="4"/>
  <c r="F37" i="4" l="1"/>
  <c r="C38" i="4"/>
  <c r="B37" i="4"/>
  <c r="E39" i="4"/>
  <c r="D39" i="4"/>
  <c r="A40" i="4"/>
  <c r="F38" i="4" l="1"/>
  <c r="B38" i="4"/>
  <c r="C39" i="4"/>
  <c r="E40" i="4"/>
  <c r="D40" i="4"/>
  <c r="A41" i="4"/>
  <c r="B39" i="4" l="1"/>
  <c r="F39" i="4"/>
  <c r="C40" i="4"/>
  <c r="E41" i="4"/>
  <c r="D41" i="4"/>
  <c r="A42" i="4"/>
  <c r="B40" i="4" l="1"/>
  <c r="F40" i="4"/>
  <c r="C41" i="4"/>
  <c r="E42" i="4"/>
  <c r="D42" i="4"/>
  <c r="A43" i="4"/>
  <c r="B41" i="4" l="1"/>
  <c r="F41" i="4"/>
  <c r="C42" i="4"/>
  <c r="E43" i="4"/>
  <c r="D43" i="4"/>
  <c r="A44" i="4"/>
  <c r="B42" i="4" l="1"/>
  <c r="F42" i="4"/>
  <c r="C43" i="4"/>
  <c r="E44" i="4"/>
  <c r="D44" i="4"/>
  <c r="A45" i="4"/>
  <c r="B43" i="4" l="1"/>
  <c r="F43" i="4"/>
  <c r="C44" i="4"/>
  <c r="E45" i="4"/>
  <c r="D45" i="4"/>
  <c r="A46" i="4"/>
  <c r="B44" i="4" l="1"/>
  <c r="F44" i="4"/>
  <c r="E46" i="4"/>
  <c r="D46" i="4"/>
  <c r="A47" i="4"/>
  <c r="C45" i="4"/>
  <c r="F45" i="4" l="1"/>
  <c r="C46" i="4"/>
  <c r="E47" i="4"/>
  <c r="D47" i="4"/>
  <c r="A48" i="4"/>
  <c r="B45" i="4"/>
  <c r="F46" i="4" l="1"/>
  <c r="B46" i="4"/>
  <c r="C47" i="4"/>
  <c r="E48" i="4"/>
  <c r="D48" i="4"/>
  <c r="A49" i="4"/>
  <c r="F47" i="4" l="1"/>
  <c r="C48" i="4"/>
  <c r="E49" i="4"/>
  <c r="D49" i="4"/>
  <c r="A50" i="4"/>
  <c r="B47" i="4"/>
  <c r="F48" i="4" l="1"/>
  <c r="B48" i="4"/>
  <c r="E50" i="4"/>
  <c r="D50" i="4"/>
  <c r="A51" i="4"/>
  <c r="C49" i="4"/>
  <c r="B49" i="4" l="1"/>
  <c r="F49" i="4"/>
  <c r="E51" i="4"/>
  <c r="D51" i="4"/>
  <c r="A52" i="4"/>
  <c r="C50" i="4"/>
  <c r="F50" i="4" l="1"/>
  <c r="E52" i="4"/>
  <c r="D52" i="4"/>
  <c r="A53" i="4"/>
  <c r="C51" i="4"/>
  <c r="B50" i="4"/>
  <c r="F51" i="4" l="1"/>
  <c r="B51" i="4"/>
  <c r="C52" i="4"/>
  <c r="E53" i="4"/>
  <c r="D53" i="4"/>
  <c r="A54" i="4"/>
  <c r="B52" i="4" l="1"/>
  <c r="F52" i="4"/>
  <c r="C53" i="4"/>
  <c r="E54" i="4"/>
  <c r="D54" i="4"/>
  <c r="A55" i="4"/>
  <c r="B53" i="4" l="1"/>
  <c r="F53" i="4"/>
  <c r="C54" i="4"/>
  <c r="E55" i="4"/>
  <c r="D55" i="4"/>
  <c r="A56" i="4"/>
  <c r="F54" i="4" l="1"/>
  <c r="C55" i="4"/>
  <c r="E56" i="4"/>
  <c r="D56" i="4"/>
  <c r="A57" i="4"/>
  <c r="B54" i="4"/>
  <c r="F55" i="4" l="1"/>
  <c r="B55" i="4"/>
  <c r="C56" i="4"/>
  <c r="E57" i="4"/>
  <c r="D57" i="4"/>
  <c r="A58" i="4"/>
  <c r="F56" i="4" l="1"/>
  <c r="C57" i="4"/>
  <c r="B56" i="4"/>
  <c r="E58" i="4"/>
  <c r="D58" i="4"/>
  <c r="A59" i="4"/>
  <c r="F57" i="4" l="1"/>
  <c r="B57" i="4"/>
  <c r="C58" i="4"/>
  <c r="E59" i="4"/>
  <c r="D59" i="4"/>
  <c r="A60" i="4"/>
  <c r="B58" i="4" l="1"/>
  <c r="F58" i="4"/>
  <c r="C59" i="4"/>
  <c r="E60" i="4"/>
  <c r="D60" i="4"/>
  <c r="A61" i="4"/>
  <c r="B59" i="4" l="1"/>
  <c r="F59" i="4"/>
  <c r="C60" i="4"/>
  <c r="E61" i="4"/>
  <c r="D61" i="4"/>
  <c r="A62" i="4"/>
  <c r="B60" i="4" l="1"/>
  <c r="F60" i="4"/>
  <c r="C61" i="4"/>
  <c r="E62" i="4"/>
  <c r="D62" i="4"/>
  <c r="A63" i="4"/>
  <c r="F61" i="4" l="1"/>
  <c r="C62" i="4"/>
  <c r="E63" i="4"/>
  <c r="D63" i="4"/>
  <c r="A64" i="4"/>
  <c r="B61" i="4"/>
  <c r="F62" i="4" l="1"/>
  <c r="B62" i="4"/>
  <c r="C63" i="4"/>
  <c r="E64" i="4"/>
  <c r="D64" i="4"/>
  <c r="A65" i="4"/>
  <c r="B63" i="4" l="1"/>
  <c r="F63" i="4"/>
  <c r="C64" i="4"/>
  <c r="E65" i="4"/>
  <c r="D65" i="4"/>
  <c r="A66" i="4"/>
  <c r="B64" i="4" l="1"/>
  <c r="F64" i="4"/>
  <c r="C65" i="4"/>
  <c r="E66" i="4"/>
  <c r="D66" i="4"/>
  <c r="A67" i="4"/>
  <c r="B65" i="4" l="1"/>
  <c r="F65" i="4"/>
  <c r="C66" i="4"/>
  <c r="E67" i="4"/>
  <c r="D67" i="4"/>
  <c r="A68" i="4"/>
  <c r="B66" i="4" l="1"/>
  <c r="F66" i="4"/>
  <c r="C67" i="4"/>
  <c r="E68" i="4"/>
  <c r="D68" i="4"/>
  <c r="A69" i="4"/>
  <c r="B67" i="4" l="1"/>
  <c r="F67" i="4"/>
  <c r="E69" i="4"/>
  <c r="D69" i="4"/>
  <c r="A70" i="4"/>
  <c r="C68" i="4"/>
  <c r="B68" i="4" l="1"/>
  <c r="F68" i="4"/>
  <c r="C69" i="4"/>
  <c r="B69" i="4" s="1"/>
  <c r="E70" i="4"/>
  <c r="D70" i="4"/>
  <c r="A71" i="4"/>
  <c r="F69" i="4" l="1"/>
  <c r="C70" i="4"/>
  <c r="B70" i="4" s="1"/>
  <c r="E71" i="4"/>
  <c r="D71" i="4"/>
  <c r="A72" i="4"/>
  <c r="F70" i="4" l="1"/>
  <c r="C71" i="4"/>
  <c r="B71" i="4" s="1"/>
  <c r="E72" i="4"/>
  <c r="D72" i="4"/>
  <c r="A73" i="4"/>
  <c r="F71" i="4" l="1"/>
  <c r="E73" i="4"/>
  <c r="D73" i="4"/>
  <c r="A74" i="4"/>
  <c r="C72" i="4"/>
  <c r="B72" i="4" s="1"/>
  <c r="F72" i="4" l="1"/>
  <c r="C73" i="4"/>
  <c r="E74" i="4"/>
  <c r="D74" i="4"/>
  <c r="A75" i="4"/>
  <c r="F73" i="4" l="1"/>
  <c r="C74" i="4"/>
  <c r="E75" i="4"/>
  <c r="D75" i="4"/>
  <c r="A76" i="4"/>
  <c r="B73" i="4"/>
  <c r="F74" i="4" l="1"/>
  <c r="B74" i="4"/>
  <c r="C75" i="4"/>
  <c r="E76" i="4"/>
  <c r="D76" i="4"/>
  <c r="A77" i="4"/>
  <c r="F75" i="4" l="1"/>
  <c r="C76" i="4"/>
  <c r="B75" i="4"/>
  <c r="E77" i="4"/>
  <c r="D77" i="4"/>
  <c r="A78" i="4"/>
  <c r="F76" i="4" l="1"/>
  <c r="B76" i="4"/>
  <c r="C77" i="4"/>
  <c r="E78" i="4"/>
  <c r="D78" i="4"/>
  <c r="A79" i="4"/>
  <c r="B77" i="4" l="1"/>
  <c r="F77" i="4"/>
  <c r="C78" i="4"/>
  <c r="E79" i="4"/>
  <c r="D79" i="4"/>
  <c r="A80" i="4"/>
  <c r="B78" i="4" l="1"/>
  <c r="F78" i="4"/>
  <c r="C79" i="4"/>
  <c r="E80" i="4"/>
  <c r="D80" i="4"/>
  <c r="A81" i="4"/>
  <c r="B79" i="4" l="1"/>
  <c r="F79" i="4"/>
  <c r="E81" i="4"/>
  <c r="D81" i="4"/>
  <c r="A82" i="4"/>
  <c r="C80" i="4"/>
  <c r="B80" i="4" l="1"/>
  <c r="F80" i="4"/>
  <c r="C81" i="4"/>
  <c r="B81" i="4" s="1"/>
  <c r="E82" i="4"/>
  <c r="D82" i="4"/>
  <c r="A83" i="4"/>
  <c r="F81" i="4" l="1"/>
  <c r="E83" i="4"/>
  <c r="D83" i="4"/>
  <c r="A84" i="4"/>
  <c r="C82" i="4"/>
  <c r="B82" i="4" s="1"/>
  <c r="F82" i="4" l="1"/>
  <c r="C83" i="4"/>
  <c r="B83" i="4" s="1"/>
  <c r="E84" i="4"/>
  <c r="D84" i="4"/>
  <c r="A85" i="4"/>
  <c r="F83" i="4" l="1"/>
  <c r="E85" i="4"/>
  <c r="D85" i="4"/>
  <c r="A86" i="4"/>
  <c r="C84" i="4"/>
  <c r="B84" i="4" s="1"/>
  <c r="F84" i="4" l="1"/>
  <c r="C85" i="4"/>
  <c r="B85" i="4" s="1"/>
  <c r="E86" i="4"/>
  <c r="D86" i="4"/>
  <c r="A87" i="4"/>
  <c r="C86" i="4" l="1"/>
  <c r="B86" i="4" s="1"/>
  <c r="F85" i="4"/>
  <c r="E87" i="4"/>
  <c r="D87" i="4"/>
  <c r="A88" i="4"/>
  <c r="C87" i="4" l="1"/>
  <c r="B87" i="4" s="1"/>
  <c r="F86" i="4"/>
  <c r="E88" i="4"/>
  <c r="D88" i="4"/>
  <c r="A89" i="4"/>
  <c r="F87" i="4" l="1"/>
  <c r="C88" i="4"/>
  <c r="B88" i="4" s="1"/>
  <c r="E89" i="4"/>
  <c r="D89" i="4"/>
  <c r="A90" i="4"/>
  <c r="C89" i="4" l="1"/>
  <c r="B89" i="4" s="1"/>
  <c r="F88" i="4"/>
  <c r="E90" i="4"/>
  <c r="D90" i="4"/>
  <c r="A91" i="4"/>
  <c r="C90" i="4" l="1"/>
  <c r="B90" i="4" s="1"/>
  <c r="F89" i="4"/>
  <c r="E91" i="4"/>
  <c r="D91" i="4"/>
  <c r="A92" i="4"/>
  <c r="C91" i="4" l="1"/>
  <c r="B91" i="4" s="1"/>
  <c r="F90" i="4"/>
  <c r="E92" i="4"/>
  <c r="D92" i="4"/>
  <c r="A93" i="4"/>
  <c r="F91" i="4" l="1"/>
  <c r="C92" i="4"/>
  <c r="B92" i="4" s="1"/>
  <c r="E93" i="4"/>
  <c r="D93" i="4"/>
  <c r="A94" i="4"/>
  <c r="F92" i="4" l="1"/>
  <c r="C93" i="4"/>
  <c r="B93" i="4" s="1"/>
  <c r="E94" i="4"/>
  <c r="D94" i="4"/>
  <c r="A95" i="4"/>
  <c r="C94" i="4" l="1"/>
  <c r="B94" i="4" s="1"/>
  <c r="F93" i="4"/>
  <c r="E95" i="4"/>
  <c r="D95" i="4"/>
  <c r="A96" i="4"/>
  <c r="F94" i="4" l="1"/>
  <c r="C95" i="4"/>
  <c r="B95" i="4" s="1"/>
  <c r="E96" i="4"/>
  <c r="D96" i="4"/>
  <c r="A97" i="4"/>
  <c r="F95" i="4" l="1"/>
  <c r="C96" i="4"/>
  <c r="B96" i="4" s="1"/>
  <c r="E97" i="4"/>
  <c r="D97" i="4"/>
  <c r="A98" i="4"/>
  <c r="C97" i="4" l="1"/>
  <c r="B97" i="4" s="1"/>
  <c r="F96" i="4"/>
  <c r="E98" i="4"/>
  <c r="D98" i="4"/>
  <c r="A99" i="4"/>
  <c r="F97" i="4" l="1"/>
  <c r="C98" i="4"/>
  <c r="B98" i="4" s="1"/>
  <c r="E99" i="4"/>
  <c r="D99" i="4"/>
  <c r="A100" i="4"/>
  <c r="C99" i="4" l="1"/>
  <c r="B99" i="4" s="1"/>
  <c r="F98" i="4"/>
  <c r="E100" i="4"/>
  <c r="D100" i="4"/>
  <c r="A101" i="4"/>
  <c r="C100" i="4" l="1"/>
  <c r="B100" i="4" s="1"/>
  <c r="F99" i="4"/>
  <c r="E101" i="4"/>
  <c r="D101" i="4"/>
  <c r="A102" i="4"/>
  <c r="C101" i="4" l="1"/>
  <c r="B101" i="4" s="1"/>
  <c r="F100" i="4"/>
  <c r="E102" i="4"/>
  <c r="D102" i="4"/>
  <c r="C102" i="4" s="1"/>
  <c r="A103" i="4"/>
  <c r="F101" i="4" l="1"/>
  <c r="F102" i="4" s="1"/>
  <c r="B102" i="4"/>
  <c r="E103" i="4"/>
  <c r="D103" i="4"/>
  <c r="C103" i="4" s="1"/>
  <c r="A104" i="4"/>
  <c r="B103" i="4" l="1"/>
  <c r="F103" i="4"/>
  <c r="E104" i="4"/>
  <c r="D104" i="4"/>
  <c r="A105" i="4"/>
  <c r="C104" i="4" l="1"/>
  <c r="B104" i="4" s="1"/>
  <c r="E105" i="4"/>
  <c r="D105" i="4"/>
  <c r="A106" i="4"/>
  <c r="C105" i="4" l="1"/>
  <c r="B105" i="4" s="1"/>
  <c r="F104" i="4"/>
  <c r="E106" i="4"/>
  <c r="D106" i="4"/>
  <c r="A107" i="4"/>
  <c r="F105" i="4" l="1"/>
  <c r="C106" i="4"/>
  <c r="B106" i="4" s="1"/>
  <c r="E107" i="4"/>
  <c r="D107" i="4"/>
  <c r="A108" i="4"/>
  <c r="F106" i="4" l="1"/>
  <c r="C107" i="4"/>
  <c r="B107" i="4" s="1"/>
  <c r="E108" i="4"/>
  <c r="D108" i="4"/>
  <c r="A109" i="4"/>
  <c r="F107" i="4" l="1"/>
  <c r="C108" i="4"/>
  <c r="B108" i="4" s="1"/>
  <c r="E109" i="4"/>
  <c r="D109" i="4"/>
  <c r="A110" i="4"/>
  <c r="F108" i="4" l="1"/>
  <c r="C109" i="4"/>
  <c r="B109" i="4" s="1"/>
  <c r="E110" i="4"/>
  <c r="D110" i="4"/>
  <c r="A111" i="4"/>
  <c r="F109" i="4" l="1"/>
  <c r="C110" i="4"/>
  <c r="B110" i="4" s="1"/>
  <c r="E111" i="4"/>
  <c r="D111" i="4"/>
  <c r="A112" i="4"/>
  <c r="C111" i="4" l="1"/>
  <c r="B111" i="4" s="1"/>
  <c r="F110" i="4"/>
  <c r="E112" i="4"/>
  <c r="D112" i="4"/>
  <c r="A113" i="4"/>
  <c r="C112" i="4" l="1"/>
  <c r="B112" i="4" s="1"/>
  <c r="F111" i="4"/>
  <c r="E113" i="4"/>
  <c r="D113" i="4"/>
  <c r="A114" i="4"/>
  <c r="C113" i="4" l="1"/>
  <c r="B113" i="4" s="1"/>
  <c r="F112" i="4"/>
  <c r="E114" i="4"/>
  <c r="D114" i="4"/>
  <c r="A115" i="4"/>
  <c r="F113" i="4" l="1"/>
  <c r="C114" i="4"/>
  <c r="B114" i="4" s="1"/>
  <c r="E115" i="4"/>
  <c r="D115" i="4"/>
  <c r="A116" i="4"/>
  <c r="C115" i="4" l="1"/>
  <c r="B115" i="4" s="1"/>
  <c r="F114" i="4"/>
  <c r="E116" i="4"/>
  <c r="D116" i="4"/>
  <c r="A117" i="4"/>
  <c r="C116" i="4" l="1"/>
  <c r="B116" i="4" s="1"/>
  <c r="F115" i="4"/>
  <c r="E117" i="4"/>
  <c r="D117" i="4"/>
  <c r="A118" i="4"/>
  <c r="C117" i="4" l="1"/>
  <c r="B117" i="4" s="1"/>
  <c r="F116" i="4"/>
  <c r="E118" i="4"/>
  <c r="D118" i="4"/>
  <c r="A119" i="4"/>
  <c r="C118" i="4" l="1"/>
  <c r="B118" i="4" s="1"/>
  <c r="F117" i="4"/>
  <c r="E119" i="4"/>
  <c r="D119" i="4"/>
  <c r="A120" i="4"/>
  <c r="F118" i="4" l="1"/>
  <c r="C119" i="4"/>
  <c r="B119" i="4" s="1"/>
  <c r="E120" i="4"/>
  <c r="D120" i="4"/>
  <c r="A121" i="4"/>
  <c r="F119" i="4" l="1"/>
  <c r="C120" i="4"/>
  <c r="B120" i="4" s="1"/>
  <c r="E121" i="4"/>
  <c r="D121" i="4"/>
  <c r="A122" i="4"/>
  <c r="F120" i="4" l="1"/>
  <c r="C121" i="4"/>
  <c r="B121" i="4" s="1"/>
  <c r="E122" i="4"/>
  <c r="D122" i="4"/>
  <c r="A123" i="4"/>
  <c r="C122" i="4" l="1"/>
  <c r="B122" i="4" s="1"/>
  <c r="F121" i="4"/>
  <c r="E123" i="4"/>
  <c r="D123" i="4"/>
  <c r="A124" i="4"/>
  <c r="F122" i="4" l="1"/>
  <c r="C123" i="4"/>
  <c r="B123" i="4" s="1"/>
  <c r="E124" i="4"/>
  <c r="D124" i="4"/>
  <c r="A125" i="4"/>
  <c r="F123" i="4" l="1"/>
  <c r="C124" i="4"/>
  <c r="B124" i="4" s="1"/>
  <c r="E125" i="4"/>
  <c r="D125" i="4"/>
  <c r="A126" i="4"/>
  <c r="C125" i="4" l="1"/>
  <c r="B125" i="4" s="1"/>
  <c r="F124" i="4"/>
  <c r="E126" i="4"/>
  <c r="D126" i="4"/>
  <c r="A127" i="4"/>
  <c r="F125" i="4" l="1"/>
  <c r="C126" i="4"/>
  <c r="B126" i="4" s="1"/>
  <c r="E127" i="4"/>
  <c r="D127" i="4"/>
  <c r="A128" i="4"/>
  <c r="C127" i="4" l="1"/>
  <c r="B127" i="4" s="1"/>
  <c r="F126" i="4"/>
  <c r="E128" i="4"/>
  <c r="D128" i="4"/>
  <c r="A129" i="4"/>
  <c r="C128" i="4" l="1"/>
  <c r="B128" i="4" s="1"/>
  <c r="F127" i="4"/>
  <c r="E129" i="4"/>
  <c r="D129" i="4"/>
  <c r="A130" i="4"/>
  <c r="F128" i="4" l="1"/>
  <c r="C129" i="4"/>
  <c r="B129" i="4" s="1"/>
  <c r="E130" i="4"/>
  <c r="D130" i="4"/>
  <c r="A131" i="4"/>
  <c r="C130" i="4" l="1"/>
  <c r="B130" i="4" s="1"/>
  <c r="F129" i="4"/>
  <c r="E131" i="4"/>
  <c r="D131" i="4"/>
  <c r="A132" i="4"/>
  <c r="F130" i="4" l="1"/>
  <c r="C131" i="4"/>
  <c r="B131" i="4" s="1"/>
  <c r="E132" i="4"/>
  <c r="D132" i="4"/>
  <c r="A133" i="4"/>
  <c r="F131" i="4" l="1"/>
  <c r="C132" i="4"/>
  <c r="B132" i="4" s="1"/>
  <c r="E133" i="4"/>
  <c r="D133" i="4"/>
  <c r="A134" i="4"/>
  <c r="C133" i="4" l="1"/>
  <c r="B133" i="4" s="1"/>
  <c r="F132" i="4"/>
  <c r="E134" i="4"/>
  <c r="D134" i="4"/>
  <c r="A135" i="4"/>
  <c r="F133" i="4" l="1"/>
  <c r="C134" i="4"/>
  <c r="B134" i="4" s="1"/>
  <c r="E135" i="4"/>
  <c r="D135" i="4"/>
  <c r="A136" i="4"/>
  <c r="C135" i="4" l="1"/>
  <c r="B135" i="4" s="1"/>
  <c r="F134" i="4"/>
  <c r="E136" i="4"/>
  <c r="D136" i="4"/>
  <c r="A137" i="4"/>
  <c r="C136" i="4" l="1"/>
  <c r="B136" i="4" s="1"/>
  <c r="F135" i="4"/>
  <c r="E137" i="4"/>
  <c r="D137" i="4"/>
  <c r="A138" i="4"/>
  <c r="C137" i="4" l="1"/>
  <c r="B137" i="4" s="1"/>
  <c r="F136" i="4"/>
  <c r="E138" i="4"/>
  <c r="D138" i="4"/>
  <c r="A139" i="4"/>
  <c r="C138" i="4" l="1"/>
  <c r="B138" i="4" s="1"/>
  <c r="F137" i="4"/>
  <c r="E139" i="4"/>
  <c r="D139" i="4"/>
  <c r="A140" i="4"/>
  <c r="F138" i="4" l="1"/>
  <c r="C139" i="4"/>
  <c r="B139" i="4" s="1"/>
  <c r="E140" i="4"/>
  <c r="D140" i="4"/>
  <c r="A141" i="4"/>
  <c r="F139" i="4" l="1"/>
  <c r="C140" i="4"/>
  <c r="B140" i="4" s="1"/>
  <c r="E141" i="4"/>
  <c r="D141" i="4"/>
  <c r="A142" i="4"/>
  <c r="F140" i="4" l="1"/>
  <c r="C141" i="4"/>
  <c r="B141" i="4" s="1"/>
  <c r="E142" i="4"/>
  <c r="D142" i="4"/>
  <c r="A143" i="4"/>
  <c r="C142" i="4" l="1"/>
  <c r="B142" i="4" s="1"/>
  <c r="F141" i="4"/>
  <c r="E143" i="4"/>
  <c r="D143" i="4"/>
  <c r="A144" i="4"/>
  <c r="F142" i="4" l="1"/>
  <c r="C143" i="4"/>
  <c r="B143" i="4" s="1"/>
  <c r="E144" i="4"/>
  <c r="D144" i="4"/>
  <c r="A145" i="4"/>
  <c r="F143" i="4" l="1"/>
  <c r="C144" i="4"/>
  <c r="B144" i="4" s="1"/>
  <c r="E145" i="4"/>
  <c r="D145" i="4"/>
  <c r="A146" i="4"/>
  <c r="C145" i="4" l="1"/>
  <c r="B145" i="4" s="1"/>
  <c r="F144" i="4"/>
  <c r="E146" i="4"/>
  <c r="D146" i="4"/>
  <c r="A147" i="4"/>
  <c r="F145" i="4" l="1"/>
  <c r="C146" i="4"/>
  <c r="B146" i="4" s="1"/>
  <c r="E147" i="4"/>
  <c r="D147" i="4"/>
  <c r="A148" i="4"/>
  <c r="C147" i="4" l="1"/>
  <c r="B147" i="4" s="1"/>
  <c r="F146" i="4"/>
  <c r="E148" i="4"/>
  <c r="D148" i="4"/>
  <c r="A149" i="4"/>
  <c r="C148" i="4" l="1"/>
  <c r="B148" i="4" s="1"/>
  <c r="F147" i="4"/>
  <c r="E149" i="4"/>
  <c r="D149" i="4"/>
  <c r="A150" i="4"/>
  <c r="C149" i="4" l="1"/>
  <c r="B149" i="4" s="1"/>
  <c r="F148" i="4"/>
  <c r="E150" i="4"/>
  <c r="D150" i="4"/>
  <c r="A151" i="4"/>
  <c r="C150" i="4" l="1"/>
  <c r="B150" i="4" s="1"/>
  <c r="F149" i="4"/>
  <c r="E151" i="4"/>
  <c r="D151" i="4"/>
  <c r="A152" i="4"/>
  <c r="C151" i="4" l="1"/>
  <c r="B151" i="4" s="1"/>
  <c r="F150" i="4"/>
  <c r="E152" i="4"/>
  <c r="D152" i="4"/>
  <c r="A153" i="4"/>
  <c r="F151" i="4" l="1"/>
  <c r="C152" i="4"/>
  <c r="B152" i="4" s="1"/>
  <c r="E153" i="4"/>
  <c r="D153" i="4"/>
  <c r="A154" i="4"/>
  <c r="C153" i="4" l="1"/>
  <c r="B153" i="4" s="1"/>
  <c r="F152" i="4"/>
  <c r="E154" i="4"/>
  <c r="D154" i="4"/>
  <c r="A155" i="4"/>
  <c r="F153" i="4" l="1"/>
  <c r="C154" i="4"/>
  <c r="B154" i="4" s="1"/>
  <c r="E155" i="4"/>
  <c r="D155" i="4"/>
  <c r="A156" i="4"/>
  <c r="C155" i="4" l="1"/>
  <c r="B155" i="4" s="1"/>
  <c r="F154" i="4"/>
  <c r="E156" i="4"/>
  <c r="D156" i="4"/>
  <c r="A157" i="4"/>
  <c r="C156" i="4" l="1"/>
  <c r="B156" i="4" s="1"/>
  <c r="F155" i="4"/>
  <c r="E157" i="4"/>
  <c r="D157" i="4"/>
  <c r="A158" i="4"/>
  <c r="C157" i="4" l="1"/>
  <c r="B157" i="4" s="1"/>
  <c r="F156" i="4"/>
  <c r="E158" i="4"/>
  <c r="D158" i="4"/>
  <c r="A159" i="4"/>
  <c r="F157" i="4" l="1"/>
  <c r="C158" i="4"/>
  <c r="B158" i="4" s="1"/>
  <c r="E159" i="4"/>
  <c r="D159" i="4"/>
  <c r="A160" i="4"/>
  <c r="C159" i="4" l="1"/>
  <c r="B159" i="4" s="1"/>
  <c r="F158" i="4"/>
  <c r="E160" i="4"/>
  <c r="D160" i="4"/>
  <c r="A161" i="4"/>
  <c r="F159" i="4" l="1"/>
  <c r="C160" i="4"/>
  <c r="B160" i="4" s="1"/>
  <c r="E161" i="4"/>
  <c r="D161" i="4"/>
  <c r="A162" i="4"/>
  <c r="C161" i="4" l="1"/>
  <c r="B161" i="4" s="1"/>
  <c r="F160" i="4"/>
  <c r="E162" i="4"/>
  <c r="D162" i="4"/>
  <c r="A163" i="4"/>
  <c r="F161" i="4" l="1"/>
  <c r="C162" i="4"/>
  <c r="B162" i="4" s="1"/>
  <c r="E163" i="4"/>
  <c r="D163" i="4"/>
  <c r="A164" i="4"/>
  <c r="C163" i="4" l="1"/>
  <c r="B163" i="4" s="1"/>
  <c r="F162" i="4"/>
  <c r="E164" i="4"/>
  <c r="D164" i="4"/>
  <c r="A165" i="4"/>
  <c r="C164" i="4" l="1"/>
  <c r="B164" i="4" s="1"/>
  <c r="F163" i="4"/>
  <c r="E165" i="4"/>
  <c r="D165" i="4"/>
  <c r="A166" i="4"/>
  <c r="C165" i="4" l="1"/>
  <c r="B165" i="4" s="1"/>
  <c r="F164" i="4"/>
  <c r="E166" i="4"/>
  <c r="D166" i="4"/>
  <c r="C166" i="4" s="1"/>
  <c r="A167" i="4"/>
  <c r="F165" i="4" l="1"/>
  <c r="B166" i="4"/>
  <c r="F166" i="4"/>
  <c r="E167" i="4"/>
  <c r="D167" i="4"/>
  <c r="A168" i="4"/>
  <c r="C167" i="4" l="1"/>
  <c r="B167" i="4" s="1"/>
  <c r="E168" i="4"/>
  <c r="D168" i="4"/>
  <c r="A169" i="4"/>
  <c r="F167" i="4" l="1"/>
  <c r="C168" i="4"/>
  <c r="B168" i="4" s="1"/>
  <c r="E169" i="4"/>
  <c r="D169" i="4"/>
  <c r="A170" i="4"/>
  <c r="C169" i="4" l="1"/>
  <c r="B169" i="4" s="1"/>
  <c r="F168" i="4"/>
  <c r="E170" i="4"/>
  <c r="D170" i="4"/>
  <c r="A171" i="4"/>
  <c r="F169" i="4" l="1"/>
  <c r="C170" i="4"/>
  <c r="B170" i="4" s="1"/>
  <c r="E171" i="4"/>
  <c r="D171" i="4"/>
  <c r="A172" i="4"/>
  <c r="C171" i="4" l="1"/>
  <c r="B171" i="4" s="1"/>
  <c r="F170" i="4"/>
  <c r="E172" i="4"/>
  <c r="D172" i="4"/>
  <c r="A173" i="4"/>
  <c r="F171" i="4" l="1"/>
  <c r="C172" i="4"/>
  <c r="B172" i="4" s="1"/>
  <c r="E173" i="4"/>
  <c r="D173" i="4"/>
  <c r="A174" i="4"/>
  <c r="C173" i="4" l="1"/>
  <c r="B173" i="4" s="1"/>
  <c r="F172" i="4"/>
  <c r="E174" i="4"/>
  <c r="D174" i="4"/>
  <c r="A175" i="4"/>
  <c r="C174" i="4" l="1"/>
  <c r="B174" i="4" s="1"/>
  <c r="F173" i="4"/>
  <c r="E175" i="4"/>
  <c r="D175" i="4"/>
  <c r="A176" i="4"/>
  <c r="F174" i="4" l="1"/>
  <c r="C175" i="4"/>
  <c r="B175" i="4" s="1"/>
  <c r="E176" i="4"/>
  <c r="D176" i="4"/>
  <c r="A177" i="4"/>
  <c r="F175" i="4" l="1"/>
  <c r="C176" i="4"/>
  <c r="B176" i="4" s="1"/>
  <c r="E177" i="4"/>
  <c r="D177" i="4"/>
  <c r="A178" i="4"/>
  <c r="F176" i="4" l="1"/>
  <c r="C177" i="4"/>
  <c r="B177" i="4" s="1"/>
  <c r="E178" i="4"/>
  <c r="D178" i="4"/>
  <c r="A179" i="4"/>
  <c r="C178" i="4" l="1"/>
  <c r="B178" i="4" s="1"/>
  <c r="F177" i="4"/>
  <c r="E179" i="4"/>
  <c r="D179" i="4"/>
  <c r="A180" i="4"/>
  <c r="F178" i="4" l="1"/>
  <c r="C179" i="4"/>
  <c r="B179" i="4" s="1"/>
  <c r="E180" i="4"/>
  <c r="D180" i="4"/>
  <c r="A181" i="4"/>
  <c r="F179" i="4" l="1"/>
  <c r="C180" i="4"/>
  <c r="B180" i="4" s="1"/>
  <c r="E181" i="4"/>
  <c r="D181" i="4"/>
  <c r="A182" i="4"/>
  <c r="C181" i="4" l="1"/>
  <c r="B181" i="4" s="1"/>
  <c r="F180" i="4"/>
  <c r="E182" i="4"/>
  <c r="D182" i="4"/>
  <c r="A183" i="4"/>
  <c r="F181" i="4" l="1"/>
  <c r="C182" i="4"/>
  <c r="B182" i="4" s="1"/>
  <c r="E183" i="4"/>
  <c r="D183" i="4"/>
  <c r="A184" i="4"/>
  <c r="C183" i="4" l="1"/>
  <c r="B183" i="4" s="1"/>
  <c r="F182" i="4"/>
  <c r="E184" i="4"/>
  <c r="D184" i="4"/>
  <c r="A185" i="4"/>
  <c r="F183" i="4" l="1"/>
  <c r="C184" i="4"/>
  <c r="B184" i="4" s="1"/>
  <c r="E185" i="4"/>
  <c r="D185" i="4"/>
  <c r="A186" i="4"/>
  <c r="C185" i="4" l="1"/>
  <c r="B185" i="4" s="1"/>
  <c r="F184" i="4"/>
  <c r="E186" i="4"/>
  <c r="D186" i="4"/>
  <c r="A187" i="4"/>
  <c r="C186" i="4" l="1"/>
  <c r="B186" i="4" s="1"/>
  <c r="F185" i="4"/>
  <c r="E187" i="4"/>
  <c r="D187" i="4"/>
  <c r="A188" i="4"/>
  <c r="C187" i="4" l="1"/>
  <c r="B187" i="4" s="1"/>
  <c r="F186" i="4"/>
  <c r="E188" i="4"/>
  <c r="D188" i="4"/>
  <c r="A189" i="4"/>
  <c r="C188" i="4" l="1"/>
  <c r="B188" i="4" s="1"/>
  <c r="F187" i="4"/>
  <c r="E189" i="4"/>
  <c r="D189" i="4"/>
  <c r="C189" i="4" s="1"/>
  <c r="A190" i="4"/>
  <c r="F188" i="4" l="1"/>
  <c r="B189" i="4"/>
  <c r="F189" i="4"/>
  <c r="E190" i="4"/>
  <c r="D190" i="4"/>
  <c r="A191" i="4"/>
  <c r="C190" i="4" l="1"/>
  <c r="B190" i="4" s="1"/>
  <c r="E191" i="4"/>
  <c r="D191" i="4"/>
  <c r="A192" i="4"/>
  <c r="C191" i="4" l="1"/>
  <c r="B191" i="4" s="1"/>
  <c r="F190" i="4"/>
  <c r="E192" i="4"/>
  <c r="D192" i="4"/>
  <c r="A193" i="4"/>
  <c r="C192" i="4" l="1"/>
  <c r="B192" i="4" s="1"/>
  <c r="F191" i="4"/>
  <c r="E193" i="4"/>
  <c r="D193" i="4"/>
  <c r="A194" i="4"/>
  <c r="C193" i="4" l="1"/>
  <c r="B193" i="4" s="1"/>
  <c r="F192" i="4"/>
  <c r="E194" i="4"/>
  <c r="D194" i="4"/>
  <c r="A195" i="4"/>
  <c r="C194" i="4" l="1"/>
  <c r="B194" i="4" s="1"/>
  <c r="F193" i="4"/>
  <c r="E195" i="4"/>
  <c r="D195" i="4"/>
  <c r="C195" i="4" s="1"/>
  <c r="A196" i="4"/>
  <c r="F194" i="4" l="1"/>
  <c r="F195" i="4" s="1"/>
  <c r="B195" i="4"/>
  <c r="E196" i="4"/>
  <c r="D196" i="4"/>
  <c r="A197" i="4"/>
  <c r="C196" i="4" l="1"/>
  <c r="B196" i="4" s="1"/>
  <c r="E197" i="4"/>
  <c r="D197" i="4"/>
  <c r="A198" i="4"/>
  <c r="C197" i="4" l="1"/>
  <c r="B197" i="4" s="1"/>
  <c r="F196" i="4"/>
  <c r="E198" i="4"/>
  <c r="D198" i="4"/>
  <c r="C198" i="4" s="1"/>
  <c r="A199" i="4"/>
  <c r="B198" i="4" l="1"/>
  <c r="F197" i="4"/>
  <c r="F198" i="4" s="1"/>
  <c r="E199" i="4"/>
  <c r="D199" i="4"/>
  <c r="C199" i="4" s="1"/>
  <c r="B199" i="4" s="1"/>
  <c r="A200" i="4"/>
  <c r="F199" i="4" l="1"/>
  <c r="E200" i="4"/>
  <c r="D200" i="4"/>
  <c r="A201" i="4"/>
  <c r="C200" i="4" l="1"/>
  <c r="B200" i="4" s="1"/>
  <c r="E201" i="4"/>
  <c r="D201" i="4"/>
  <c r="A202" i="4"/>
  <c r="C201" i="4" l="1"/>
  <c r="B201" i="4" s="1"/>
  <c r="F200" i="4"/>
  <c r="E202" i="4"/>
  <c r="D202" i="4"/>
  <c r="A203" i="4"/>
  <c r="C202" i="4" l="1"/>
  <c r="B202" i="4" s="1"/>
  <c r="F201" i="4"/>
  <c r="E203" i="4"/>
  <c r="D203" i="4"/>
  <c r="C203" i="4" s="1"/>
  <c r="A204" i="4"/>
  <c r="F202" i="4" l="1"/>
  <c r="F203" i="4" s="1"/>
  <c r="B203" i="4"/>
  <c r="E204" i="4"/>
  <c r="D204" i="4"/>
  <c r="A205" i="4"/>
  <c r="C204" i="4" l="1"/>
  <c r="B204" i="4" s="1"/>
  <c r="E205" i="4"/>
  <c r="D205" i="4"/>
  <c r="A206" i="4"/>
  <c r="C205" i="4" l="1"/>
  <c r="B205" i="4" s="1"/>
  <c r="F204" i="4"/>
  <c r="E206" i="4"/>
  <c r="D206" i="4"/>
  <c r="C206" i="4" s="1"/>
  <c r="A207" i="4"/>
  <c r="F205" i="4" l="1"/>
  <c r="F206" i="4" s="1"/>
  <c r="B206" i="4"/>
  <c r="E207" i="4"/>
  <c r="D207" i="4"/>
  <c r="A208" i="4"/>
  <c r="C207" i="4" l="1"/>
  <c r="B207" i="4" s="1"/>
  <c r="E208" i="4"/>
  <c r="D208" i="4"/>
  <c r="A209" i="4"/>
  <c r="C208" i="4" l="1"/>
  <c r="B208" i="4" s="1"/>
  <c r="F207" i="4"/>
  <c r="E209" i="4"/>
  <c r="D209" i="4"/>
  <c r="C209" i="4" s="1"/>
  <c r="A210" i="4"/>
  <c r="F208" i="4" l="1"/>
  <c r="F209" i="4" s="1"/>
  <c r="B209" i="4"/>
  <c r="E210" i="4"/>
  <c r="D210" i="4"/>
  <c r="C210" i="4" s="1"/>
  <c r="A211" i="4"/>
  <c r="B210" i="4" l="1"/>
  <c r="F210" i="4"/>
  <c r="E211" i="4"/>
  <c r="D211" i="4"/>
  <c r="C211" i="4" s="1"/>
  <c r="A212" i="4"/>
  <c r="B211" i="4" l="1"/>
  <c r="F211" i="4"/>
  <c r="E212" i="4"/>
  <c r="D212" i="4"/>
  <c r="C212" i="4" s="1"/>
  <c r="A213" i="4"/>
  <c r="B212" i="4" l="1"/>
  <c r="F212" i="4"/>
  <c r="E213" i="4"/>
  <c r="D213" i="4"/>
  <c r="C213" i="4" s="1"/>
  <c r="A214" i="4"/>
  <c r="B213" i="4" l="1"/>
  <c r="F213" i="4"/>
  <c r="E214" i="4"/>
  <c r="D214" i="4"/>
  <c r="C214" i="4" s="1"/>
  <c r="A215" i="4"/>
  <c r="B214" i="4" l="1"/>
  <c r="F214" i="4"/>
  <c r="E215" i="4"/>
  <c r="D215" i="4"/>
  <c r="C215" i="4" s="1"/>
  <c r="A216" i="4"/>
  <c r="B215" i="4" l="1"/>
  <c r="F215" i="4"/>
  <c r="E216" i="4"/>
  <c r="D216" i="4"/>
  <c r="A217" i="4"/>
  <c r="C216" i="4" l="1"/>
  <c r="B216" i="4" s="1"/>
  <c r="E217" i="4"/>
  <c r="D217" i="4"/>
  <c r="C217" i="4" s="1"/>
  <c r="A218" i="4"/>
  <c r="B217" i="4" l="1"/>
  <c r="F216" i="4"/>
  <c r="F217" i="4" s="1"/>
  <c r="E218" i="4"/>
  <c r="D218" i="4"/>
  <c r="C218" i="4" s="1"/>
  <c r="A219" i="4"/>
  <c r="B218" i="4" l="1"/>
  <c r="F218" i="4"/>
  <c r="E219" i="4"/>
  <c r="D219" i="4"/>
  <c r="C219" i="4" s="1"/>
  <c r="A220" i="4"/>
  <c r="B219" i="4" l="1"/>
  <c r="F219" i="4"/>
  <c r="E220" i="4"/>
  <c r="D220" i="4"/>
  <c r="C220" i="4" s="1"/>
  <c r="A221" i="4"/>
  <c r="B220" i="4" l="1"/>
  <c r="F220" i="4"/>
  <c r="E221" i="4"/>
  <c r="D221" i="4"/>
  <c r="C221" i="4" s="1"/>
  <c r="A222" i="4"/>
  <c r="B221" i="4" l="1"/>
  <c r="F221" i="4"/>
  <c r="E222" i="4"/>
  <c r="D222" i="4"/>
  <c r="C222" i="4" s="1"/>
  <c r="A223" i="4"/>
  <c r="B222" i="4" l="1"/>
  <c r="F222" i="4"/>
  <c r="E223" i="4"/>
  <c r="D223" i="4"/>
  <c r="C223" i="4" s="1"/>
  <c r="B223" i="4" s="1"/>
  <c r="A224" i="4"/>
  <c r="F223" i="4" l="1"/>
  <c r="E224" i="4"/>
  <c r="D224" i="4"/>
  <c r="C224" i="4" s="1"/>
  <c r="B224" i="4" s="1"/>
  <c r="A225" i="4"/>
  <c r="F224" i="4" l="1"/>
  <c r="E225" i="4"/>
  <c r="D225" i="4"/>
  <c r="A226" i="4"/>
  <c r="C225" i="4" l="1"/>
  <c r="B225" i="4" s="1"/>
  <c r="E226" i="4"/>
  <c r="D226" i="4"/>
  <c r="A227" i="4"/>
  <c r="C226" i="4" l="1"/>
  <c r="B226" i="4" s="1"/>
  <c r="F225" i="4"/>
  <c r="E227" i="4"/>
  <c r="D227" i="4"/>
  <c r="C227" i="4" s="1"/>
  <c r="A228" i="4"/>
  <c r="B227" i="4" l="1"/>
  <c r="F226" i="4"/>
  <c r="F227" i="4" s="1"/>
  <c r="E228" i="4"/>
  <c r="D228" i="4"/>
  <c r="A229" i="4"/>
  <c r="C228" i="4" l="1"/>
  <c r="B228" i="4" s="1"/>
  <c r="E229" i="4"/>
  <c r="D229" i="4"/>
  <c r="A230" i="4"/>
  <c r="C229" i="4" l="1"/>
  <c r="B229" i="4" s="1"/>
  <c r="F228" i="4"/>
  <c r="E230" i="4"/>
  <c r="D230" i="4"/>
  <c r="C230" i="4" s="1"/>
  <c r="A231" i="4"/>
  <c r="B230" i="4" l="1"/>
  <c r="F229" i="4"/>
  <c r="F230" i="4" s="1"/>
  <c r="E231" i="4"/>
  <c r="D231" i="4"/>
  <c r="C231" i="4" s="1"/>
  <c r="A232" i="4"/>
  <c r="B231" i="4" l="1"/>
  <c r="F231" i="4"/>
  <c r="E232" i="4"/>
  <c r="D232" i="4"/>
  <c r="C232" i="4" s="1"/>
  <c r="B232" i="4" s="1"/>
  <c r="A233" i="4"/>
  <c r="F232" i="4" l="1"/>
  <c r="E233" i="4"/>
  <c r="D233" i="4"/>
  <c r="C233" i="4" s="1"/>
  <c r="B233" i="4" s="1"/>
  <c r="A234" i="4"/>
  <c r="F233" i="4" l="1"/>
  <c r="E234" i="4"/>
  <c r="D234" i="4"/>
  <c r="C234" i="4" s="1"/>
  <c r="B234" i="4" s="1"/>
  <c r="A235" i="4"/>
  <c r="F234" i="4" l="1"/>
  <c r="E235" i="4"/>
  <c r="D235" i="4"/>
  <c r="A236" i="4"/>
  <c r="C235" i="4" l="1"/>
  <c r="B235" i="4" s="1"/>
  <c r="E236" i="4"/>
  <c r="D236" i="4"/>
  <c r="C236" i="4" s="1"/>
  <c r="A237" i="4"/>
  <c r="B236" i="4" l="1"/>
  <c r="F235" i="4"/>
  <c r="F236" i="4" s="1"/>
  <c r="E237" i="4"/>
  <c r="D237" i="4"/>
  <c r="C237" i="4" s="1"/>
  <c r="A238" i="4"/>
  <c r="B237" i="4" l="1"/>
  <c r="F237" i="4"/>
  <c r="E238" i="4"/>
  <c r="D238" i="4"/>
  <c r="A239" i="4"/>
  <c r="C238" i="4" l="1"/>
  <c r="B238" i="4" s="1"/>
  <c r="E239" i="4"/>
  <c r="D239" i="4"/>
  <c r="A240" i="4"/>
  <c r="C239" i="4" l="1"/>
  <c r="B239" i="4" s="1"/>
  <c r="F238" i="4"/>
  <c r="E240" i="4"/>
  <c r="D240" i="4"/>
  <c r="C240" i="4" s="1"/>
  <c r="A241" i="4"/>
  <c r="F239" i="4" l="1"/>
  <c r="F240" i="4" s="1"/>
  <c r="B240" i="4"/>
  <c r="E241" i="4"/>
  <c r="D241" i="4"/>
  <c r="C241" i="4" s="1"/>
  <c r="A242" i="4"/>
  <c r="B241" i="4" l="1"/>
  <c r="F241" i="4"/>
  <c r="E242" i="4"/>
  <c r="D242" i="4"/>
  <c r="C242" i="4" s="1"/>
  <c r="B242" i="4" s="1"/>
  <c r="A243" i="4"/>
  <c r="F242" i="4" l="1"/>
  <c r="E243" i="4"/>
  <c r="D243" i="4"/>
  <c r="C243" i="4" s="1"/>
  <c r="B243" i="4" s="1"/>
  <c r="A244" i="4"/>
  <c r="F243" i="4" l="1"/>
  <c r="E244" i="4"/>
  <c r="D244" i="4"/>
  <c r="C244" i="4" s="1"/>
  <c r="B244" i="4" s="1"/>
  <c r="A245" i="4"/>
  <c r="F244" i="4" l="1"/>
  <c r="E245" i="4"/>
  <c r="D245" i="4"/>
  <c r="A246" i="4"/>
  <c r="C245" i="4" l="1"/>
  <c r="B245" i="4" s="1"/>
  <c r="E246" i="4"/>
  <c r="D246" i="4"/>
  <c r="A247" i="4"/>
  <c r="C246" i="4" l="1"/>
  <c r="B246" i="4" s="1"/>
  <c r="F245" i="4"/>
  <c r="E247" i="4"/>
  <c r="D247" i="4"/>
  <c r="A248" i="4"/>
  <c r="C247" i="4" l="1"/>
  <c r="B247" i="4" s="1"/>
  <c r="F246" i="4"/>
  <c r="E248" i="4"/>
  <c r="D248" i="4"/>
  <c r="C248" i="4" s="1"/>
  <c r="A249" i="4"/>
  <c r="F247" i="4" l="1"/>
  <c r="B248" i="4"/>
  <c r="F248" i="4"/>
  <c r="E249" i="4"/>
  <c r="D249" i="4"/>
  <c r="A250" i="4"/>
  <c r="C249" i="4" l="1"/>
  <c r="B249" i="4" s="1"/>
  <c r="E250" i="4"/>
  <c r="D250" i="4"/>
  <c r="A251" i="4"/>
  <c r="C250" i="4" l="1"/>
  <c r="B250" i="4" s="1"/>
  <c r="F249" i="4"/>
  <c r="E251" i="4"/>
  <c r="D251" i="4"/>
  <c r="A252" i="4"/>
  <c r="C251" i="4" l="1"/>
  <c r="B251" i="4" s="1"/>
  <c r="F250" i="4"/>
  <c r="E252" i="4"/>
  <c r="D252" i="4"/>
  <c r="A253" i="4"/>
  <c r="C252" i="4" l="1"/>
  <c r="B252" i="4" s="1"/>
  <c r="F251" i="4"/>
  <c r="E253" i="4"/>
  <c r="D253" i="4"/>
  <c r="C253" i="4" s="1"/>
  <c r="A254" i="4"/>
  <c r="B253" i="4" l="1"/>
  <c r="F252" i="4"/>
  <c r="F253" i="4" s="1"/>
  <c r="E254" i="4"/>
  <c r="D254" i="4"/>
  <c r="C254" i="4" s="1"/>
  <c r="B254" i="4" s="1"/>
  <c r="A255" i="4"/>
  <c r="F254" i="4" l="1"/>
  <c r="E255" i="4"/>
  <c r="D255" i="4"/>
  <c r="C255" i="4" s="1"/>
  <c r="B255" i="4" s="1"/>
  <c r="A256" i="4"/>
  <c r="F255" i="4" l="1"/>
  <c r="E256" i="4"/>
  <c r="D256" i="4"/>
  <c r="A257" i="4"/>
  <c r="C256" i="4" l="1"/>
  <c r="B256" i="4" s="1"/>
  <c r="E257" i="4"/>
  <c r="D257" i="4"/>
  <c r="A258" i="4"/>
  <c r="C257" i="4" l="1"/>
  <c r="B257" i="4" s="1"/>
  <c r="F256" i="4"/>
  <c r="E258" i="4"/>
  <c r="D258" i="4"/>
  <c r="A259" i="4"/>
  <c r="F257" i="4" l="1"/>
  <c r="C258" i="4"/>
  <c r="B258" i="4" s="1"/>
  <c r="E259" i="4"/>
  <c r="D259" i="4"/>
  <c r="A260" i="4"/>
  <c r="C259" i="4" l="1"/>
  <c r="B259" i="4" s="1"/>
  <c r="F258" i="4"/>
  <c r="E260" i="4"/>
  <c r="D260" i="4"/>
  <c r="A261" i="4"/>
  <c r="F259" i="4" l="1"/>
  <c r="C260" i="4"/>
  <c r="B260" i="4" s="1"/>
  <c r="E261" i="4"/>
  <c r="D261" i="4"/>
  <c r="A262" i="4"/>
  <c r="C261" i="4" l="1"/>
  <c r="B261" i="4" s="1"/>
  <c r="F260" i="4"/>
  <c r="E262" i="4"/>
  <c r="D262" i="4"/>
  <c r="A263" i="4"/>
  <c r="C262" i="4" l="1"/>
  <c r="B262" i="4" s="1"/>
  <c r="F261" i="4"/>
  <c r="E263" i="4"/>
  <c r="D263" i="4"/>
  <c r="A264" i="4"/>
  <c r="F262" i="4" l="1"/>
  <c r="C263" i="4"/>
  <c r="B263" i="4" s="1"/>
  <c r="E264" i="4"/>
  <c r="D264" i="4"/>
  <c r="A265" i="4"/>
  <c r="F263" i="4" l="1"/>
  <c r="C264" i="4"/>
  <c r="B264" i="4" s="1"/>
  <c r="E265" i="4"/>
  <c r="D265" i="4"/>
  <c r="A266" i="4"/>
  <c r="C265" i="4" l="1"/>
  <c r="B265" i="4" s="1"/>
  <c r="F264" i="4"/>
  <c r="E266" i="4"/>
  <c r="D266" i="4"/>
  <c r="A267" i="4"/>
  <c r="C266" i="4" l="1"/>
  <c r="B266" i="4" s="1"/>
  <c r="F265" i="4"/>
  <c r="E267" i="4"/>
  <c r="D267" i="4"/>
  <c r="A268" i="4"/>
  <c r="F266" i="4" l="1"/>
  <c r="C267" i="4"/>
  <c r="B267" i="4" s="1"/>
  <c r="E268" i="4"/>
  <c r="D268" i="4"/>
  <c r="A269" i="4"/>
  <c r="C268" i="4" l="1"/>
  <c r="B268" i="4" s="1"/>
  <c r="F267" i="4"/>
  <c r="E269" i="4"/>
  <c r="D269" i="4"/>
  <c r="A270" i="4"/>
  <c r="C269" i="4" l="1"/>
  <c r="B269" i="4" s="1"/>
  <c r="F268" i="4"/>
  <c r="E270" i="4"/>
  <c r="D270" i="4"/>
  <c r="A271" i="4"/>
  <c r="F269" i="4" l="1"/>
  <c r="C270" i="4"/>
  <c r="B270" i="4" s="1"/>
  <c r="E271" i="4"/>
  <c r="D271" i="4"/>
  <c r="A272" i="4"/>
  <c r="F270" i="4" l="1"/>
  <c r="C271" i="4"/>
  <c r="B271" i="4" s="1"/>
  <c r="E272" i="4"/>
  <c r="D272" i="4"/>
  <c r="A273" i="4"/>
  <c r="C272" i="4" l="1"/>
  <c r="B272" i="4" s="1"/>
  <c r="F271" i="4"/>
  <c r="E273" i="4"/>
  <c r="D273" i="4"/>
  <c r="A274" i="4"/>
  <c r="C273" i="4" l="1"/>
  <c r="B273" i="4" s="1"/>
  <c r="F272" i="4"/>
  <c r="E274" i="4"/>
  <c r="D274" i="4"/>
  <c r="A275" i="4"/>
  <c r="C274" i="4" l="1"/>
  <c r="B274" i="4" s="1"/>
  <c r="F273" i="4"/>
  <c r="E275" i="4"/>
  <c r="D275" i="4"/>
  <c r="C275" i="4" s="1"/>
  <c r="A276" i="4"/>
  <c r="F274" i="4" l="1"/>
  <c r="F275" i="4" s="1"/>
  <c r="B275" i="4"/>
  <c r="E276" i="4"/>
  <c r="D276" i="4"/>
  <c r="C276" i="4" s="1"/>
  <c r="A277" i="4"/>
  <c r="B276" i="4" l="1"/>
  <c r="F276" i="4"/>
  <c r="E277" i="4"/>
  <c r="D277" i="4"/>
  <c r="C277" i="4" s="1"/>
  <c r="A278" i="4"/>
  <c r="B277" i="4" l="1"/>
  <c r="F277" i="4"/>
  <c r="E278" i="4"/>
  <c r="D278" i="4"/>
  <c r="C278" i="4" s="1"/>
  <c r="A279" i="4"/>
  <c r="B278" i="4" l="1"/>
  <c r="F278" i="4"/>
  <c r="E279" i="4"/>
  <c r="D279" i="4"/>
  <c r="C279" i="4" s="1"/>
  <c r="A280" i="4"/>
  <c r="B279" i="4" l="1"/>
  <c r="F279" i="4"/>
  <c r="E280" i="4"/>
  <c r="D280" i="4"/>
  <c r="C280" i="4" s="1"/>
  <c r="A281" i="4"/>
  <c r="B280" i="4" l="1"/>
  <c r="F280" i="4"/>
  <c r="E281" i="4"/>
  <c r="D281" i="4"/>
  <c r="A282" i="4"/>
  <c r="C281" i="4" l="1"/>
  <c r="B281" i="4" s="1"/>
  <c r="E282" i="4"/>
  <c r="D282" i="4"/>
  <c r="A283" i="4"/>
  <c r="C282" i="4" l="1"/>
  <c r="B282" i="4" s="1"/>
  <c r="F281" i="4"/>
  <c r="E283" i="4"/>
  <c r="D283" i="4"/>
  <c r="A284" i="4"/>
  <c r="C283" i="4" l="1"/>
  <c r="B283" i="4" s="1"/>
  <c r="F282" i="4"/>
  <c r="E284" i="4"/>
  <c r="D284" i="4"/>
  <c r="A285" i="4"/>
  <c r="C284" i="4" l="1"/>
  <c r="B284" i="4" s="1"/>
  <c r="F283" i="4"/>
  <c r="E285" i="4"/>
  <c r="D285" i="4"/>
  <c r="A286" i="4"/>
  <c r="F284" i="4" l="1"/>
  <c r="C285" i="4"/>
  <c r="B285" i="4" s="1"/>
  <c r="E286" i="4"/>
  <c r="D286" i="4"/>
  <c r="A287" i="4"/>
  <c r="C286" i="4" l="1"/>
  <c r="B286" i="4" s="1"/>
  <c r="F285" i="4"/>
  <c r="E287" i="4"/>
  <c r="D287" i="4"/>
  <c r="A288" i="4"/>
  <c r="C287" i="4" l="1"/>
  <c r="B287" i="4" s="1"/>
  <c r="F286" i="4"/>
  <c r="E288" i="4"/>
  <c r="D288" i="4"/>
  <c r="A289" i="4"/>
  <c r="F287" i="4" l="1"/>
  <c r="C288" i="4"/>
  <c r="B288" i="4" s="1"/>
  <c r="E289" i="4"/>
  <c r="D289" i="4"/>
  <c r="A290" i="4"/>
  <c r="C289" i="4" l="1"/>
  <c r="B289" i="4" s="1"/>
  <c r="F288" i="4"/>
  <c r="E290" i="4"/>
  <c r="D290" i="4"/>
  <c r="A291" i="4"/>
  <c r="F289" i="4" l="1"/>
  <c r="C290" i="4"/>
  <c r="B290" i="4" s="1"/>
  <c r="E291" i="4"/>
  <c r="D291" i="4"/>
  <c r="A292" i="4"/>
  <c r="C291" i="4" l="1"/>
  <c r="B291" i="4" s="1"/>
  <c r="F290" i="4"/>
  <c r="E292" i="4"/>
  <c r="D292" i="4"/>
  <c r="C292" i="4" s="1"/>
  <c r="B292" i="4" s="1"/>
  <c r="A293" i="4"/>
  <c r="F291" i="4" l="1"/>
  <c r="F292" i="4" s="1"/>
  <c r="E293" i="4"/>
  <c r="D293" i="4"/>
  <c r="C293" i="4" s="1"/>
  <c r="B293" i="4" s="1"/>
  <c r="A294" i="4"/>
  <c r="F293" i="4" l="1"/>
  <c r="E294" i="4"/>
  <c r="D294" i="4"/>
  <c r="C294" i="4" s="1"/>
  <c r="B294" i="4" s="1"/>
  <c r="A295" i="4"/>
  <c r="F294" i="4" l="1"/>
  <c r="E295" i="4"/>
  <c r="D295" i="4"/>
  <c r="C295" i="4" s="1"/>
  <c r="B295" i="4" s="1"/>
  <c r="A296" i="4"/>
  <c r="F295" i="4" l="1"/>
  <c r="E296" i="4"/>
  <c r="D296" i="4"/>
  <c r="C296" i="4" s="1"/>
  <c r="B296" i="4" s="1"/>
  <c r="A297" i="4"/>
  <c r="F296" i="4" l="1"/>
  <c r="E297" i="4"/>
  <c r="D297" i="4"/>
  <c r="C297" i="4" s="1"/>
  <c r="B297" i="4" s="1"/>
  <c r="A298" i="4"/>
  <c r="F297" i="4" l="1"/>
  <c r="E298" i="4"/>
  <c r="D298" i="4"/>
  <c r="C298" i="4" s="1"/>
  <c r="B298" i="4" s="1"/>
  <c r="A299" i="4"/>
  <c r="F298" i="4" l="1"/>
  <c r="E299" i="4"/>
  <c r="D299" i="4"/>
  <c r="A300" i="4"/>
  <c r="C299" i="4" l="1"/>
  <c r="B299" i="4" s="1"/>
  <c r="E300" i="4"/>
  <c r="D300" i="4"/>
  <c r="A301" i="4"/>
  <c r="C300" i="4" l="1"/>
  <c r="B300" i="4" s="1"/>
  <c r="F299" i="4"/>
  <c r="E301" i="4"/>
  <c r="D301" i="4"/>
  <c r="A302" i="4"/>
  <c r="F300" i="4" l="1"/>
  <c r="C301" i="4"/>
  <c r="B301" i="4" s="1"/>
  <c r="E302" i="4"/>
  <c r="D302" i="4"/>
  <c r="A303" i="4"/>
  <c r="C302" i="4" l="1"/>
  <c r="B302" i="4" s="1"/>
  <c r="F301" i="4"/>
  <c r="E303" i="4"/>
  <c r="D303" i="4"/>
  <c r="A304" i="4"/>
  <c r="C303" i="4" l="1"/>
  <c r="B303" i="4" s="1"/>
  <c r="F302" i="4"/>
  <c r="E304" i="4"/>
  <c r="D304" i="4"/>
  <c r="A305" i="4"/>
  <c r="F303" i="4" l="1"/>
  <c r="C304" i="4"/>
  <c r="B304" i="4" s="1"/>
  <c r="E305" i="4"/>
  <c r="D305" i="4"/>
  <c r="A306" i="4"/>
  <c r="C305" i="4" l="1"/>
  <c r="B305" i="4" s="1"/>
  <c r="F304" i="4"/>
  <c r="E306" i="4"/>
  <c r="D306" i="4"/>
  <c r="A307" i="4"/>
  <c r="C306" i="4" l="1"/>
  <c r="B306" i="4" s="1"/>
  <c r="F305" i="4"/>
  <c r="E307" i="4"/>
  <c r="D307" i="4"/>
  <c r="A308" i="4"/>
  <c r="F306" i="4" l="1"/>
  <c r="C307" i="4"/>
  <c r="B307" i="4" s="1"/>
  <c r="E308" i="4"/>
  <c r="D308" i="4"/>
  <c r="A309" i="4"/>
  <c r="C308" i="4" l="1"/>
  <c r="B308" i="4" s="1"/>
  <c r="F307" i="4"/>
  <c r="E309" i="4"/>
  <c r="D309" i="4"/>
  <c r="A310" i="4"/>
  <c r="C309" i="4" l="1"/>
  <c r="B309" i="4" s="1"/>
  <c r="F308" i="4"/>
  <c r="E310" i="4"/>
  <c r="D310" i="4"/>
  <c r="A311" i="4"/>
  <c r="C310" i="4" l="1"/>
  <c r="B310" i="4" s="1"/>
  <c r="F309" i="4"/>
  <c r="E311" i="4"/>
  <c r="D311" i="4"/>
  <c r="C311" i="4" s="1"/>
  <c r="A312" i="4"/>
  <c r="F310" i="4" l="1"/>
  <c r="F311" i="4" s="1"/>
  <c r="B311" i="4"/>
  <c r="E312" i="4"/>
  <c r="D312" i="4"/>
  <c r="C312" i="4" s="1"/>
  <c r="B312" i="4" s="1"/>
  <c r="A313" i="4"/>
  <c r="F312" i="4" l="1"/>
  <c r="E313" i="4"/>
  <c r="D313" i="4"/>
  <c r="C313" i="4" s="1"/>
  <c r="B313" i="4" s="1"/>
  <c r="A314" i="4"/>
  <c r="F313" i="4" l="1"/>
  <c r="E314" i="4"/>
  <c r="D314" i="4"/>
  <c r="C314" i="4" s="1"/>
  <c r="B314" i="4" s="1"/>
  <c r="A315" i="4"/>
  <c r="F314" i="4" l="1"/>
  <c r="E315" i="4"/>
  <c r="D315" i="4"/>
  <c r="A316" i="4"/>
  <c r="C315" i="4" l="1"/>
  <c r="B315" i="4" s="1"/>
  <c r="E316" i="4"/>
  <c r="D316" i="4"/>
  <c r="A317" i="4"/>
  <c r="C316" i="4" l="1"/>
  <c r="B316" i="4" s="1"/>
  <c r="F315" i="4"/>
  <c r="E317" i="4"/>
  <c r="D317" i="4"/>
  <c r="A318" i="4"/>
  <c r="F316" i="4" l="1"/>
  <c r="C317" i="4"/>
  <c r="B317" i="4" s="1"/>
  <c r="E318" i="4"/>
  <c r="D318" i="4"/>
  <c r="A319" i="4"/>
  <c r="C318" i="4" l="1"/>
  <c r="B318" i="4" s="1"/>
  <c r="F317" i="4"/>
  <c r="E319" i="4"/>
  <c r="D319" i="4"/>
  <c r="A320" i="4"/>
  <c r="C319" i="4" l="1"/>
  <c r="B319" i="4" s="1"/>
  <c r="F318" i="4"/>
  <c r="E320" i="4"/>
  <c r="D320" i="4"/>
  <c r="C320" i="4" s="1"/>
  <c r="A321" i="4"/>
  <c r="F319" i="4" l="1"/>
  <c r="F320" i="4" s="1"/>
  <c r="B320" i="4"/>
  <c r="E321" i="4"/>
  <c r="D321" i="4"/>
  <c r="A322" i="4"/>
  <c r="C321" i="4" l="1"/>
  <c r="B321" i="4" s="1"/>
  <c r="E322" i="4"/>
  <c r="D322" i="4"/>
  <c r="C322" i="4" s="1"/>
  <c r="A323" i="4"/>
  <c r="F321" i="4" l="1"/>
  <c r="F322" i="4" s="1"/>
  <c r="B322" i="4"/>
  <c r="E323" i="4"/>
  <c r="D323" i="4"/>
  <c r="C323" i="4" s="1"/>
  <c r="B323" i="4" s="1"/>
  <c r="A324" i="4"/>
  <c r="F323" i="4" l="1"/>
  <c r="E324" i="4"/>
  <c r="D324" i="4"/>
  <c r="C324" i="4" s="1"/>
  <c r="B324" i="4" s="1"/>
  <c r="A325" i="4"/>
  <c r="F324" i="4" l="1"/>
  <c r="E325" i="4"/>
  <c r="D325" i="4"/>
  <c r="C325" i="4" s="1"/>
  <c r="B325" i="4" s="1"/>
  <c r="A326" i="4"/>
  <c r="F325" i="4" l="1"/>
  <c r="E326" i="4"/>
  <c r="D326" i="4"/>
  <c r="A327" i="4"/>
  <c r="C326" i="4" l="1"/>
  <c r="B326" i="4" s="1"/>
  <c r="E327" i="4"/>
  <c r="D327" i="4"/>
  <c r="A328" i="4"/>
  <c r="C327" i="4" l="1"/>
  <c r="B327" i="4" s="1"/>
  <c r="F326" i="4"/>
  <c r="E328" i="4"/>
  <c r="D328" i="4"/>
  <c r="C328" i="4" s="1"/>
  <c r="A329" i="4"/>
  <c r="F327" i="4" l="1"/>
  <c r="F328" i="4" s="1"/>
  <c r="B328" i="4"/>
  <c r="E329" i="4"/>
  <c r="D329" i="4"/>
  <c r="C329" i="4" s="1"/>
  <c r="A330" i="4"/>
  <c r="B329" i="4" l="1"/>
  <c r="F329" i="4"/>
  <c r="E330" i="4"/>
  <c r="D330" i="4"/>
  <c r="C330" i="4" s="1"/>
  <c r="A331" i="4"/>
  <c r="B330" i="4" l="1"/>
  <c r="F330" i="4"/>
  <c r="E331" i="4"/>
  <c r="D331" i="4"/>
  <c r="C331" i="4" s="1"/>
  <c r="A332" i="4"/>
  <c r="B331" i="4" l="1"/>
  <c r="F331" i="4"/>
  <c r="E332" i="4"/>
  <c r="D332" i="4"/>
  <c r="C332" i="4" s="1"/>
  <c r="A333" i="4"/>
  <c r="B332" i="4" l="1"/>
  <c r="F332" i="4"/>
  <c r="E333" i="4"/>
  <c r="D333" i="4"/>
  <c r="C333" i="4" s="1"/>
  <c r="A334" i="4"/>
  <c r="B333" i="4" l="1"/>
  <c r="F333" i="4"/>
  <c r="E334" i="4"/>
  <c r="D334" i="4"/>
  <c r="C334" i="4" s="1"/>
  <c r="B334" i="4" s="1"/>
  <c r="A335" i="4"/>
  <c r="F334" i="4" l="1"/>
  <c r="E335" i="4"/>
  <c r="D335" i="4"/>
  <c r="C335" i="4" s="1"/>
  <c r="B335" i="4" s="1"/>
  <c r="A336" i="4"/>
  <c r="F335" i="4" l="1"/>
  <c r="E336" i="4"/>
  <c r="D336" i="4"/>
  <c r="A337" i="4"/>
  <c r="C336" i="4" l="1"/>
  <c r="B336" i="4" s="1"/>
  <c r="E337" i="4"/>
  <c r="D337" i="4"/>
  <c r="A338" i="4"/>
  <c r="C337" i="4" l="1"/>
  <c r="B337" i="4" s="1"/>
  <c r="F336" i="4"/>
  <c r="E338" i="4"/>
  <c r="D338" i="4"/>
  <c r="A339" i="4"/>
  <c r="C338" i="4" l="1"/>
  <c r="B338" i="4" s="1"/>
  <c r="F337" i="4"/>
  <c r="E339" i="4"/>
  <c r="D339" i="4"/>
  <c r="C339" i="4" s="1"/>
  <c r="B339" i="4" s="1"/>
  <c r="A340" i="4"/>
  <c r="F338" i="4" l="1"/>
  <c r="F339" i="4" s="1"/>
  <c r="E340" i="4"/>
  <c r="D340" i="4"/>
  <c r="C340" i="4" s="1"/>
  <c r="B340" i="4" s="1"/>
  <c r="A341" i="4"/>
  <c r="F340" i="4" l="1"/>
  <c r="E341" i="4"/>
  <c r="D341" i="4"/>
  <c r="C341" i="4" s="1"/>
  <c r="B341" i="4" s="1"/>
  <c r="A342" i="4"/>
  <c r="F341" i="4" l="1"/>
  <c r="E342" i="4"/>
  <c r="D342" i="4"/>
  <c r="A343" i="4"/>
  <c r="C342" i="4" l="1"/>
  <c r="B342" i="4" s="1"/>
  <c r="E343" i="4"/>
  <c r="D343" i="4"/>
  <c r="A344" i="4"/>
  <c r="C343" i="4" l="1"/>
  <c r="B343" i="4" s="1"/>
  <c r="F342" i="4"/>
  <c r="E344" i="4"/>
  <c r="D344" i="4"/>
  <c r="A345" i="4"/>
  <c r="C344" i="4" l="1"/>
  <c r="B344" i="4" s="1"/>
  <c r="F343" i="4"/>
  <c r="E345" i="4"/>
  <c r="D345" i="4"/>
  <c r="A346" i="4"/>
  <c r="C345" i="4" l="1"/>
  <c r="B345" i="4" s="1"/>
  <c r="F344" i="4"/>
  <c r="E346" i="4"/>
  <c r="D346" i="4"/>
  <c r="A347" i="4"/>
  <c r="F345" i="4" l="1"/>
  <c r="C346" i="4"/>
  <c r="B346" i="4" s="1"/>
  <c r="E347" i="4"/>
  <c r="D347" i="4"/>
  <c r="A348" i="4"/>
  <c r="C347" i="4" l="1"/>
  <c r="B347" i="4" s="1"/>
  <c r="F346" i="4"/>
  <c r="E348" i="4"/>
  <c r="D348" i="4"/>
  <c r="A349" i="4"/>
  <c r="F347" i="4" l="1"/>
  <c r="C348" i="4"/>
  <c r="B348" i="4" s="1"/>
  <c r="E349" i="4"/>
  <c r="D349" i="4"/>
  <c r="A350" i="4"/>
  <c r="C349" i="4" l="1"/>
  <c r="B349" i="4" s="1"/>
  <c r="F348" i="4"/>
  <c r="E350" i="4"/>
  <c r="D350" i="4"/>
  <c r="A351" i="4"/>
  <c r="C350" i="4" l="1"/>
  <c r="B350" i="4" s="1"/>
  <c r="F349" i="4"/>
  <c r="E351" i="4"/>
  <c r="D351" i="4"/>
  <c r="A352" i="4"/>
  <c r="C351" i="4" l="1"/>
  <c r="B351" i="4" s="1"/>
  <c r="F350" i="4"/>
  <c r="E352" i="4"/>
  <c r="D352" i="4"/>
  <c r="A353" i="4"/>
  <c r="F351" i="4" l="1"/>
  <c r="C352" i="4"/>
  <c r="B352" i="4" s="1"/>
  <c r="E353" i="4"/>
  <c r="D353" i="4"/>
  <c r="A354" i="4"/>
  <c r="C353" i="4" l="1"/>
  <c r="B353" i="4" s="1"/>
  <c r="F352" i="4"/>
  <c r="E354" i="4"/>
  <c r="D354" i="4"/>
  <c r="A355" i="4"/>
  <c r="C354" i="4" l="1"/>
  <c r="B354" i="4" s="1"/>
  <c r="F353" i="4"/>
  <c r="E355" i="4"/>
  <c r="D355" i="4"/>
  <c r="A356" i="4"/>
  <c r="C355" i="4" l="1"/>
  <c r="B355" i="4" s="1"/>
  <c r="F354" i="4"/>
  <c r="E356" i="4"/>
  <c r="D356" i="4"/>
  <c r="A357" i="4"/>
  <c r="F355" i="4" l="1"/>
  <c r="C356" i="4"/>
  <c r="B356" i="4" s="1"/>
  <c r="E357" i="4"/>
  <c r="D357" i="4"/>
  <c r="A358" i="4"/>
  <c r="C357" i="4" l="1"/>
  <c r="B357" i="4" s="1"/>
  <c r="F356" i="4"/>
  <c r="E358" i="4"/>
  <c r="D358" i="4"/>
  <c r="A359" i="4"/>
  <c r="C358" i="4" l="1"/>
  <c r="B358" i="4" s="1"/>
  <c r="F357" i="4"/>
  <c r="E359" i="4"/>
  <c r="D359" i="4"/>
  <c r="A360" i="4"/>
  <c r="C359" i="4" l="1"/>
  <c r="B359" i="4" s="1"/>
  <c r="F358" i="4"/>
  <c r="E360" i="4"/>
  <c r="D360" i="4"/>
  <c r="C360" i="4" s="1"/>
  <c r="A361" i="4"/>
  <c r="F359" i="4" l="1"/>
  <c r="F360" i="4" s="1"/>
  <c r="B360" i="4"/>
  <c r="E361" i="4"/>
  <c r="D361" i="4"/>
  <c r="C361" i="4" s="1"/>
  <c r="A362" i="4"/>
  <c r="B361" i="4" l="1"/>
  <c r="F361" i="4"/>
  <c r="E362" i="4"/>
  <c r="D362" i="4"/>
  <c r="A363" i="4"/>
  <c r="C362" i="4" l="1"/>
  <c r="B362" i="4" s="1"/>
  <c r="E363" i="4"/>
  <c r="D363" i="4"/>
  <c r="A364" i="4"/>
  <c r="C363" i="4" l="1"/>
  <c r="B363" i="4" s="1"/>
  <c r="F362" i="4"/>
  <c r="E364" i="4"/>
  <c r="D364" i="4"/>
  <c r="A365" i="4"/>
  <c r="C364" i="4" l="1"/>
  <c r="B364" i="4" s="1"/>
  <c r="F363" i="4"/>
  <c r="E365" i="4"/>
  <c r="D365" i="4"/>
  <c r="A366" i="4"/>
  <c r="C365" i="4" l="1"/>
  <c r="B365" i="4" s="1"/>
  <c r="F364" i="4"/>
  <c r="E366" i="4"/>
  <c r="D366" i="4"/>
  <c r="A367" i="4"/>
  <c r="C366" i="4" l="1"/>
  <c r="B366" i="4" s="1"/>
  <c r="F365" i="4"/>
  <c r="E367" i="4"/>
  <c r="D367" i="4"/>
  <c r="A368" i="4"/>
  <c r="C367" i="4" l="1"/>
  <c r="B367" i="4" s="1"/>
  <c r="F366" i="4"/>
  <c r="E368" i="4"/>
  <c r="D368" i="4"/>
  <c r="A369" i="4"/>
  <c r="C368" i="4" l="1"/>
  <c r="F367" i="4"/>
  <c r="F368" i="4" s="1"/>
  <c r="B368" i="4"/>
  <c r="E369" i="4"/>
  <c r="D369" i="4"/>
  <c r="A370" i="4"/>
  <c r="C369" i="4" l="1"/>
  <c r="B369" i="4" s="1"/>
  <c r="E370" i="4"/>
  <c r="D370" i="4"/>
  <c r="A371" i="4"/>
  <c r="C370" i="4" l="1"/>
  <c r="B370" i="4" s="1"/>
  <c r="F369" i="4"/>
  <c r="E371" i="4"/>
  <c r="D371" i="4"/>
  <c r="A372" i="4"/>
  <c r="C371" i="4" l="1"/>
  <c r="B371" i="4" s="1"/>
  <c r="F370" i="4"/>
  <c r="E372" i="4"/>
  <c r="D372" i="4"/>
  <c r="A373" i="4"/>
  <c r="C372" i="4" l="1"/>
  <c r="B372" i="4" s="1"/>
  <c r="F371" i="4"/>
  <c r="E373" i="4"/>
  <c r="D373" i="4"/>
  <c r="A374" i="4"/>
  <c r="C373" i="4" l="1"/>
  <c r="B373" i="4" s="1"/>
  <c r="F372" i="4"/>
  <c r="E374" i="4"/>
  <c r="D374" i="4"/>
  <c r="A375" i="4"/>
  <c r="C374" i="4" l="1"/>
  <c r="B374" i="4" s="1"/>
  <c r="F373" i="4"/>
  <c r="E375" i="4"/>
  <c r="D375" i="4"/>
  <c r="A376" i="4"/>
  <c r="F374" i="4" l="1"/>
  <c r="C375" i="4"/>
  <c r="B375" i="4" s="1"/>
  <c r="E376" i="4"/>
  <c r="D376" i="4"/>
  <c r="A377" i="4"/>
  <c r="F375" i="4" l="1"/>
  <c r="C376" i="4"/>
  <c r="B376" i="4" s="1"/>
  <c r="E377" i="4"/>
  <c r="D377" i="4"/>
  <c r="A378" i="4"/>
  <c r="C377" i="4" l="1"/>
  <c r="B377" i="4" s="1"/>
  <c r="F376" i="4"/>
  <c r="E378" i="4"/>
  <c r="D378" i="4"/>
  <c r="C378" i="4" s="1"/>
  <c r="A379" i="4"/>
  <c r="B378" i="4" l="1"/>
  <c r="F377" i="4"/>
  <c r="F378" i="4" s="1"/>
  <c r="E379" i="4"/>
  <c r="D379" i="4"/>
  <c r="C379" i="4" s="1"/>
  <c r="B379" i="4" s="1"/>
  <c r="A380" i="4"/>
  <c r="F379" i="4" l="1"/>
  <c r="E380" i="4"/>
  <c r="D380" i="4"/>
  <c r="C380" i="4" s="1"/>
  <c r="B380" i="4" s="1"/>
  <c r="A381" i="4"/>
  <c r="F380" i="4" l="1"/>
  <c r="E381" i="4"/>
  <c r="D381" i="4"/>
  <c r="C381" i="4" s="1"/>
  <c r="B381" i="4" s="1"/>
  <c r="A382" i="4"/>
  <c r="F381" i="4" l="1"/>
  <c r="E382" i="4"/>
  <c r="D382" i="4"/>
  <c r="C382" i="4" s="1"/>
  <c r="B382" i="4" s="1"/>
  <c r="A383" i="4"/>
  <c r="F382" i="4" l="1"/>
  <c r="E383" i="4"/>
  <c r="D383" i="4"/>
  <c r="A384" i="4"/>
  <c r="C383" i="4" l="1"/>
  <c r="B383" i="4" s="1"/>
  <c r="E384" i="4"/>
  <c r="D384" i="4"/>
  <c r="A385" i="4"/>
  <c r="C384" i="4" l="1"/>
  <c r="B384" i="4" s="1"/>
  <c r="F383" i="4"/>
  <c r="E385" i="4"/>
  <c r="D385" i="4"/>
  <c r="A386" i="4"/>
  <c r="C385" i="4" l="1"/>
  <c r="B385" i="4" s="1"/>
  <c r="F384" i="4"/>
  <c r="E386" i="4"/>
  <c r="D386" i="4"/>
  <c r="A387" i="4"/>
  <c r="F385" i="4" l="1"/>
  <c r="C386" i="4"/>
  <c r="B386" i="4" s="1"/>
  <c r="E387" i="4"/>
  <c r="D387" i="4"/>
  <c r="A388" i="4"/>
  <c r="C387" i="4" l="1"/>
  <c r="B387" i="4" s="1"/>
  <c r="F386" i="4"/>
  <c r="E388" i="4"/>
  <c r="D388" i="4"/>
  <c r="C388" i="4" s="1"/>
  <c r="A389" i="4"/>
  <c r="F387" i="4" l="1"/>
  <c r="F388" i="4" s="1"/>
  <c r="B388" i="4"/>
  <c r="E389" i="4"/>
  <c r="D389" i="4"/>
  <c r="C389" i="4" s="1"/>
  <c r="B389" i="4" s="1"/>
  <c r="A390" i="4"/>
  <c r="F389" i="4" l="1"/>
  <c r="E390" i="4"/>
  <c r="D390" i="4"/>
  <c r="C390" i="4" s="1"/>
  <c r="B390" i="4" s="1"/>
  <c r="A391" i="4"/>
  <c r="F390" i="4" l="1"/>
  <c r="E391" i="4"/>
  <c r="D391" i="4"/>
  <c r="C391" i="4" s="1"/>
  <c r="B391" i="4" s="1"/>
  <c r="A392" i="4"/>
  <c r="F391" i="4" l="1"/>
  <c r="E392" i="4"/>
  <c r="D392" i="4"/>
  <c r="A393" i="4"/>
  <c r="C392" i="4" l="1"/>
  <c r="B392" i="4" s="1"/>
  <c r="E393" i="4"/>
  <c r="D393" i="4"/>
  <c r="A394" i="4"/>
  <c r="C393" i="4" l="1"/>
  <c r="B393" i="4" s="1"/>
  <c r="F392" i="4"/>
  <c r="E394" i="4"/>
  <c r="D394" i="4"/>
  <c r="A395" i="4"/>
  <c r="F393" i="4" l="1"/>
  <c r="C394" i="4"/>
  <c r="B394" i="4" s="1"/>
  <c r="E395" i="4"/>
  <c r="D395" i="4"/>
  <c r="A396" i="4"/>
  <c r="C395" i="4" l="1"/>
  <c r="B395" i="4" s="1"/>
  <c r="F394" i="4"/>
  <c r="E396" i="4"/>
  <c r="D396" i="4"/>
  <c r="A397" i="4"/>
  <c r="F395" i="4" l="1"/>
  <c r="C396" i="4"/>
  <c r="B396" i="4" s="1"/>
  <c r="E397" i="4"/>
  <c r="D397" i="4"/>
  <c r="A398" i="4"/>
  <c r="C397" i="4" l="1"/>
  <c r="B397" i="4" s="1"/>
  <c r="F396" i="4"/>
  <c r="E398" i="4"/>
  <c r="D398" i="4"/>
  <c r="A399" i="4"/>
  <c r="C398" i="4" l="1"/>
  <c r="B398" i="4" s="1"/>
  <c r="F397" i="4"/>
  <c r="E399" i="4"/>
  <c r="D399" i="4"/>
  <c r="A400" i="4"/>
  <c r="F398" i="4" l="1"/>
  <c r="C399" i="4"/>
  <c r="B399" i="4" s="1"/>
  <c r="E400" i="4"/>
  <c r="D400" i="4"/>
  <c r="A401" i="4"/>
  <c r="C400" i="4" l="1"/>
  <c r="B400" i="4" s="1"/>
  <c r="F399" i="4"/>
  <c r="E401" i="4"/>
  <c r="D401" i="4"/>
  <c r="C401" i="4" s="1"/>
  <c r="A402" i="4"/>
  <c r="F400" i="4" l="1"/>
  <c r="F401" i="4" s="1"/>
  <c r="B401" i="4"/>
  <c r="E402" i="4"/>
  <c r="D402" i="4"/>
  <c r="A403" i="4"/>
  <c r="C402" i="4" l="1"/>
  <c r="B402" i="4" s="1"/>
  <c r="E403" i="4"/>
  <c r="D403" i="4"/>
  <c r="A404" i="4"/>
  <c r="C403" i="4" l="1"/>
  <c r="B403" i="4" s="1"/>
  <c r="F402" i="4"/>
  <c r="E404" i="4"/>
  <c r="D404" i="4"/>
  <c r="A405" i="4"/>
  <c r="C404" i="4" l="1"/>
  <c r="B404" i="4" s="1"/>
  <c r="F403" i="4"/>
  <c r="E405" i="4"/>
  <c r="D405" i="4"/>
  <c r="A406" i="4"/>
  <c r="F404" i="4" l="1"/>
  <c r="C405" i="4"/>
  <c r="B405" i="4" s="1"/>
  <c r="E406" i="4"/>
  <c r="D406" i="4"/>
  <c r="A407" i="4"/>
  <c r="C406" i="4" l="1"/>
  <c r="B406" i="4" s="1"/>
  <c r="F405" i="4"/>
  <c r="E407" i="4"/>
  <c r="D407" i="4"/>
  <c r="C407" i="4" s="1"/>
  <c r="A408" i="4"/>
  <c r="F406" i="4" l="1"/>
  <c r="F407" i="4" s="1"/>
  <c r="B407" i="4"/>
  <c r="E408" i="4"/>
  <c r="D408" i="4"/>
  <c r="C408" i="4" s="1"/>
  <c r="B408" i="4" s="1"/>
  <c r="A409" i="4"/>
  <c r="F408" i="4" l="1"/>
  <c r="E409" i="4"/>
  <c r="D409" i="4"/>
  <c r="A410" i="4"/>
  <c r="C409" i="4" l="1"/>
  <c r="B409" i="4" s="1"/>
  <c r="E410" i="4"/>
  <c r="D410" i="4"/>
  <c r="A411" i="4"/>
  <c r="C410" i="4" l="1"/>
  <c r="B410" i="4" s="1"/>
  <c r="F409" i="4"/>
  <c r="E411" i="4"/>
  <c r="D411" i="4"/>
  <c r="A412" i="4"/>
  <c r="C411" i="4" l="1"/>
  <c r="B411" i="4" s="1"/>
  <c r="F410" i="4"/>
  <c r="E412" i="4"/>
  <c r="D412" i="4"/>
  <c r="A413" i="4"/>
  <c r="C412" i="4" l="1"/>
  <c r="B412" i="4" s="1"/>
  <c r="F411" i="4"/>
  <c r="E413" i="4"/>
  <c r="D413" i="4"/>
  <c r="A414" i="4"/>
  <c r="F412" i="4" l="1"/>
  <c r="C413" i="4"/>
  <c r="B413" i="4" s="1"/>
  <c r="E414" i="4"/>
  <c r="D414" i="4"/>
  <c r="A415" i="4"/>
  <c r="C414" i="4" l="1"/>
  <c r="B414" i="4" s="1"/>
  <c r="F413" i="4"/>
  <c r="E415" i="4"/>
  <c r="D415" i="4"/>
  <c r="A416" i="4"/>
  <c r="F414" i="4" l="1"/>
  <c r="C415" i="4"/>
  <c r="B415" i="4" s="1"/>
  <c r="E416" i="4"/>
  <c r="D416" i="4"/>
  <c r="A417" i="4"/>
  <c r="C416" i="4" l="1"/>
  <c r="B416" i="4" s="1"/>
  <c r="F415" i="4"/>
  <c r="E417" i="4"/>
  <c r="D417" i="4"/>
  <c r="A418" i="4"/>
  <c r="F416" i="4" l="1"/>
  <c r="C417" i="4"/>
  <c r="B417" i="4" s="1"/>
  <c r="E418" i="4"/>
  <c r="D418" i="4"/>
  <c r="A419" i="4"/>
  <c r="C418" i="4" l="1"/>
  <c r="B418" i="4" s="1"/>
  <c r="F417" i="4"/>
  <c r="E419" i="4"/>
  <c r="D419" i="4"/>
  <c r="A420" i="4"/>
  <c r="F418" i="4" l="1"/>
  <c r="C419" i="4"/>
  <c r="B419" i="4" s="1"/>
  <c r="E420" i="4"/>
  <c r="D420" i="4"/>
  <c r="A421" i="4"/>
  <c r="C420" i="4" l="1"/>
  <c r="B420" i="4" s="1"/>
  <c r="F419" i="4"/>
  <c r="E421" i="4"/>
  <c r="D421" i="4"/>
  <c r="A422" i="4"/>
  <c r="F420" i="4" l="1"/>
  <c r="C421" i="4"/>
  <c r="B421" i="4" s="1"/>
  <c r="E422" i="4"/>
  <c r="D422" i="4"/>
  <c r="A423" i="4"/>
  <c r="C422" i="4" l="1"/>
  <c r="B422" i="4" s="1"/>
  <c r="F421" i="4"/>
  <c r="E423" i="4"/>
  <c r="D423" i="4"/>
  <c r="A424" i="4"/>
  <c r="F422" i="4" l="1"/>
  <c r="C423" i="4"/>
  <c r="B423" i="4" s="1"/>
  <c r="E424" i="4"/>
  <c r="D424" i="4"/>
  <c r="A425" i="4"/>
  <c r="C424" i="4" l="1"/>
  <c r="B424" i="4" s="1"/>
  <c r="F423" i="4"/>
  <c r="E425" i="4"/>
  <c r="D425" i="4"/>
  <c r="A426" i="4"/>
  <c r="F424" i="4" l="1"/>
  <c r="C425" i="4"/>
  <c r="B425" i="4" s="1"/>
  <c r="E426" i="4"/>
  <c r="D426" i="4"/>
  <c r="A427" i="4"/>
  <c r="C426" i="4" l="1"/>
  <c r="B426" i="4" s="1"/>
  <c r="F425" i="4"/>
  <c r="E427" i="4"/>
  <c r="D427" i="4"/>
  <c r="A428" i="4"/>
  <c r="C427" i="4" l="1"/>
  <c r="B427" i="4" s="1"/>
  <c r="F426" i="4"/>
  <c r="E428" i="4"/>
  <c r="D428" i="4"/>
  <c r="C428" i="4" s="1"/>
  <c r="A429" i="4"/>
  <c r="F427" i="4" l="1"/>
  <c r="F428" i="4" s="1"/>
  <c r="B428" i="4"/>
  <c r="E429" i="4"/>
  <c r="D429" i="4"/>
  <c r="A430" i="4"/>
  <c r="C429" i="4" l="1"/>
  <c r="B429" i="4" s="1"/>
  <c r="E430" i="4"/>
  <c r="D430" i="4"/>
  <c r="A431" i="4"/>
  <c r="C430" i="4" l="1"/>
  <c r="B430" i="4" s="1"/>
  <c r="F429" i="4"/>
  <c r="E431" i="4"/>
  <c r="D431" i="4"/>
  <c r="A432" i="4"/>
  <c r="F430" i="4" l="1"/>
  <c r="C431" i="4"/>
  <c r="B431" i="4" s="1"/>
  <c r="E432" i="4"/>
  <c r="D432" i="4"/>
  <c r="C432" i="4" s="1"/>
  <c r="A433" i="4"/>
  <c r="F431" i="4" l="1"/>
  <c r="F432" i="4" s="1"/>
  <c r="B432" i="4"/>
  <c r="E433" i="4"/>
  <c r="D433" i="4"/>
  <c r="C433" i="4" s="1"/>
  <c r="B433" i="4" s="1"/>
  <c r="A434" i="4"/>
  <c r="F433" i="4" l="1"/>
  <c r="E434" i="4"/>
  <c r="D434" i="4"/>
  <c r="C434" i="4" s="1"/>
  <c r="B434" i="4" s="1"/>
  <c r="A435" i="4"/>
  <c r="F434" i="4" l="1"/>
  <c r="E435" i="4"/>
  <c r="D435" i="4"/>
  <c r="C435" i="4" s="1"/>
  <c r="B435" i="4" s="1"/>
  <c r="A436" i="4"/>
  <c r="F435" i="4" l="1"/>
  <c r="E436" i="4"/>
  <c r="D436" i="4"/>
  <c r="C436" i="4" s="1"/>
  <c r="B436" i="4" s="1"/>
  <c r="A437" i="4"/>
  <c r="F436" i="4" l="1"/>
  <c r="E437" i="4"/>
  <c r="D437" i="4"/>
  <c r="A438" i="4"/>
  <c r="C437" i="4" l="1"/>
  <c r="B437" i="4" s="1"/>
  <c r="E438" i="4"/>
  <c r="D438" i="4"/>
  <c r="A439" i="4"/>
  <c r="C438" i="4" l="1"/>
  <c r="B438" i="4" s="1"/>
  <c r="F437" i="4"/>
  <c r="E439" i="4"/>
  <c r="D439" i="4"/>
  <c r="C439" i="4" s="1"/>
  <c r="A440" i="4"/>
  <c r="B439" i="4" l="1"/>
  <c r="F438" i="4"/>
  <c r="F439" i="4" s="1"/>
  <c r="E440" i="4"/>
  <c r="D440" i="4"/>
  <c r="C440" i="4" s="1"/>
  <c r="A441" i="4"/>
  <c r="B440" i="4" l="1"/>
  <c r="F440" i="4"/>
  <c r="E441" i="4"/>
  <c r="D441" i="4"/>
  <c r="A442" i="4"/>
  <c r="C441" i="4" l="1"/>
  <c r="B441" i="4" s="1"/>
  <c r="E442" i="4"/>
  <c r="D442" i="4"/>
  <c r="C442" i="4" s="1"/>
  <c r="A443" i="4"/>
  <c r="F441" i="4" l="1"/>
  <c r="F442" i="4" s="1"/>
  <c r="B442" i="4"/>
  <c r="E443" i="4"/>
  <c r="D443" i="4"/>
  <c r="C443" i="4" s="1"/>
  <c r="B443" i="4" s="1"/>
  <c r="A444" i="4"/>
  <c r="F443" i="4" l="1"/>
  <c r="E444" i="4"/>
  <c r="D444" i="4"/>
  <c r="A445" i="4"/>
  <c r="C444" i="4" l="1"/>
  <c r="B444" i="4" s="1"/>
  <c r="E445" i="4"/>
  <c r="D445" i="4"/>
  <c r="C445" i="4" s="1"/>
  <c r="A446" i="4"/>
  <c r="F444" i="4" l="1"/>
  <c r="F445" i="4" s="1"/>
  <c r="B445" i="4"/>
  <c r="E446" i="4"/>
  <c r="D446" i="4"/>
  <c r="C446" i="4" s="1"/>
  <c r="B446" i="4" s="1"/>
  <c r="A447" i="4"/>
  <c r="F446" i="4" l="1"/>
  <c r="E447" i="4"/>
  <c r="D447" i="4"/>
  <c r="A448" i="4"/>
  <c r="C447" i="4" l="1"/>
  <c r="B447" i="4" s="1"/>
  <c r="E448" i="4"/>
  <c r="D448" i="4"/>
  <c r="C448" i="4" s="1"/>
  <c r="A449" i="4"/>
  <c r="F447" i="4" l="1"/>
  <c r="F448" i="4" s="1"/>
  <c r="B448" i="4"/>
  <c r="E449" i="4"/>
  <c r="D449" i="4"/>
  <c r="A450" i="4"/>
  <c r="C449" i="4" l="1"/>
  <c r="B449" i="4" s="1"/>
  <c r="E450" i="4"/>
  <c r="D450" i="4"/>
  <c r="C450" i="4" s="1"/>
  <c r="A451" i="4"/>
  <c r="F449" i="4" l="1"/>
  <c r="F450" i="4" s="1"/>
  <c r="B450" i="4"/>
  <c r="E451" i="4"/>
  <c r="D451" i="4"/>
  <c r="C451" i="4" s="1"/>
  <c r="B451" i="4" s="1"/>
  <c r="A452" i="4"/>
  <c r="F451" i="4" l="1"/>
  <c r="E452" i="4"/>
  <c r="D452" i="4"/>
  <c r="C452" i="4" s="1"/>
  <c r="B452" i="4" s="1"/>
  <c r="A453" i="4"/>
  <c r="F452" i="4" l="1"/>
  <c r="E453" i="4"/>
  <c r="D453" i="4"/>
  <c r="C453" i="4" s="1"/>
  <c r="B453" i="4" s="1"/>
  <c r="A454" i="4"/>
  <c r="F453" i="4" l="1"/>
  <c r="E454" i="4"/>
  <c r="D454" i="4"/>
  <c r="C454" i="4" s="1"/>
  <c r="B454" i="4" s="1"/>
  <c r="A455" i="4"/>
  <c r="F454" i="4" l="1"/>
  <c r="E455" i="4"/>
  <c r="D455" i="4"/>
  <c r="C455" i="4" s="1"/>
  <c r="B455" i="4" s="1"/>
  <c r="A456" i="4"/>
  <c r="F455" i="4" l="1"/>
  <c r="E456" i="4"/>
  <c r="D456" i="4"/>
  <c r="C456" i="4" s="1"/>
  <c r="B456" i="4" s="1"/>
  <c r="A457" i="4"/>
  <c r="F456" i="4" l="1"/>
  <c r="E457" i="4"/>
  <c r="D457" i="4"/>
  <c r="A458" i="4"/>
  <c r="C457" i="4" l="1"/>
  <c r="B457" i="4" s="1"/>
  <c r="E458" i="4"/>
  <c r="D458" i="4"/>
  <c r="C458" i="4" s="1"/>
  <c r="A459" i="4"/>
  <c r="F457" i="4" l="1"/>
  <c r="F458" i="4" s="1"/>
  <c r="B458" i="4"/>
  <c r="E459" i="4"/>
  <c r="D459" i="4"/>
  <c r="C459" i="4" s="1"/>
  <c r="A460" i="4"/>
  <c r="B459" i="4" l="1"/>
  <c r="F459" i="4"/>
  <c r="E460" i="4"/>
  <c r="D460" i="4"/>
  <c r="C460" i="4" s="1"/>
  <c r="B460" i="4" s="1"/>
  <c r="A461" i="4"/>
  <c r="F460" i="4" l="1"/>
  <c r="E461" i="4"/>
  <c r="D461" i="4"/>
  <c r="C461" i="4" s="1"/>
  <c r="B461" i="4" s="1"/>
  <c r="A462" i="4"/>
  <c r="F461" i="4" l="1"/>
  <c r="E462" i="4"/>
  <c r="D462" i="4"/>
  <c r="C462" i="4" s="1"/>
  <c r="B462" i="4" s="1"/>
  <c r="A463" i="4"/>
  <c r="F462" i="4" l="1"/>
  <c r="E463" i="4"/>
  <c r="D463" i="4"/>
  <c r="C463" i="4" s="1"/>
  <c r="B463" i="4" s="1"/>
  <c r="A464" i="4"/>
  <c r="F463" i="4" l="1"/>
  <c r="E464" i="4"/>
  <c r="D464" i="4"/>
  <c r="A465" i="4"/>
  <c r="C464" i="4" l="1"/>
  <c r="B464" i="4" s="1"/>
  <c r="E465" i="4"/>
  <c r="D465" i="4"/>
  <c r="A466" i="4"/>
  <c r="C465" i="4" l="1"/>
  <c r="B465" i="4" s="1"/>
  <c r="F464" i="4"/>
  <c r="E466" i="4"/>
  <c r="D466" i="4"/>
  <c r="C466" i="4" s="1"/>
  <c r="A467" i="4"/>
  <c r="F465" i="4" l="1"/>
  <c r="F466" i="4" s="1"/>
  <c r="B466" i="4"/>
  <c r="E467" i="4"/>
  <c r="D467" i="4"/>
  <c r="C467" i="4" s="1"/>
  <c r="A468" i="4"/>
  <c r="B467" i="4" l="1"/>
  <c r="F467" i="4"/>
  <c r="E468" i="4"/>
  <c r="D468" i="4"/>
  <c r="A469" i="4"/>
  <c r="C468" i="4" l="1"/>
  <c r="B468" i="4" s="1"/>
  <c r="E469" i="4"/>
  <c r="D469" i="4"/>
  <c r="A470" i="4"/>
  <c r="C469" i="4" l="1"/>
  <c r="B469" i="4" s="1"/>
  <c r="F468" i="4"/>
  <c r="E470" i="4"/>
  <c r="D470" i="4"/>
  <c r="C470" i="4" s="1"/>
  <c r="A471" i="4"/>
  <c r="F469" i="4" l="1"/>
  <c r="F470" i="4" s="1"/>
  <c r="B470" i="4"/>
  <c r="E471" i="4"/>
  <c r="D471" i="4"/>
  <c r="C471" i="4" s="1"/>
  <c r="A472" i="4"/>
  <c r="B471" i="4" l="1"/>
  <c r="F471" i="4"/>
  <c r="E472" i="4"/>
  <c r="D472" i="4"/>
  <c r="A473" i="4"/>
  <c r="C472" i="4" l="1"/>
  <c r="B472" i="4" s="1"/>
  <c r="E473" i="4"/>
  <c r="D473" i="4"/>
  <c r="C473" i="4" s="1"/>
  <c r="A474" i="4"/>
  <c r="F472" i="4" l="1"/>
  <c r="F473" i="4" s="1"/>
  <c r="B473" i="4"/>
  <c r="E474" i="4"/>
  <c r="D474" i="4"/>
  <c r="C474" i="4" s="1"/>
  <c r="A475" i="4"/>
  <c r="B474" i="4" l="1"/>
  <c r="F474" i="4"/>
  <c r="E475" i="4"/>
  <c r="D475" i="4"/>
  <c r="C475" i="4" s="1"/>
  <c r="A476" i="4"/>
  <c r="B475" i="4" l="1"/>
  <c r="F475" i="4"/>
  <c r="E476" i="4"/>
  <c r="D476" i="4"/>
  <c r="A477" i="4"/>
  <c r="C476" i="4" l="1"/>
  <c r="B476" i="4" s="1"/>
  <c r="E477" i="4"/>
  <c r="D477" i="4"/>
  <c r="C477" i="4" s="1"/>
  <c r="A478" i="4"/>
  <c r="F476" i="4" l="1"/>
  <c r="F477" i="4" s="1"/>
  <c r="B477" i="4"/>
  <c r="E478" i="4"/>
  <c r="D478" i="4"/>
  <c r="A479" i="4"/>
  <c r="C478" i="4" l="1"/>
  <c r="B478" i="4" s="1"/>
  <c r="E479" i="4"/>
  <c r="D479" i="4"/>
  <c r="C479" i="4" s="1"/>
  <c r="A480" i="4"/>
  <c r="F478" i="4" l="1"/>
  <c r="F479" i="4" s="1"/>
  <c r="B479" i="4"/>
  <c r="E480" i="4"/>
  <c r="D480" i="4"/>
  <c r="C480" i="4" s="1"/>
  <c r="A481" i="4"/>
  <c r="B480" i="4" l="1"/>
  <c r="F480" i="4"/>
  <c r="E481" i="4"/>
  <c r="D481" i="4"/>
  <c r="A482" i="4"/>
  <c r="C481" i="4" l="1"/>
  <c r="B481" i="4" s="1"/>
  <c r="E482" i="4"/>
  <c r="D482" i="4"/>
  <c r="C482" i="4" s="1"/>
  <c r="A483" i="4"/>
  <c r="F481" i="4" l="1"/>
  <c r="F482" i="4" s="1"/>
  <c r="B482" i="4"/>
  <c r="E483" i="4"/>
  <c r="D483" i="4"/>
  <c r="A484" i="4"/>
  <c r="C483" i="4" l="1"/>
  <c r="B483" i="4" s="1"/>
  <c r="E484" i="4"/>
  <c r="D484" i="4"/>
  <c r="C484" i="4" s="1"/>
  <c r="A485" i="4"/>
  <c r="F483" i="4" l="1"/>
  <c r="F484" i="4" s="1"/>
  <c r="B484" i="4"/>
  <c r="E485" i="4"/>
  <c r="D485" i="4"/>
  <c r="C485" i="4" s="1"/>
  <c r="B485" i="4" s="1"/>
  <c r="A486" i="4"/>
  <c r="F485" i="4" l="1"/>
  <c r="E486" i="4"/>
  <c r="D486" i="4"/>
  <c r="C486" i="4" s="1"/>
  <c r="B486" i="4" s="1"/>
  <c r="A487" i="4"/>
  <c r="F486" i="4" l="1"/>
  <c r="E487" i="4"/>
  <c r="D487" i="4"/>
  <c r="C487" i="4" s="1"/>
  <c r="B487" i="4" s="1"/>
  <c r="A488" i="4"/>
  <c r="F487" i="4" l="1"/>
  <c r="E488" i="4"/>
  <c r="D488" i="4"/>
  <c r="C488" i="4" s="1"/>
  <c r="B488" i="4" s="1"/>
  <c r="A489" i="4"/>
  <c r="F488" i="4" l="1"/>
  <c r="E489" i="4"/>
  <c r="D489" i="4"/>
  <c r="C489" i="4" s="1"/>
  <c r="B489" i="4" s="1"/>
  <c r="A490" i="4"/>
  <c r="F489" i="4" l="1"/>
  <c r="E490" i="4"/>
  <c r="D490" i="4"/>
  <c r="C490" i="4" s="1"/>
  <c r="B490" i="4" s="1"/>
  <c r="A491" i="4"/>
  <c r="F490" i="4" l="1"/>
  <c r="E491" i="4"/>
  <c r="D491" i="4"/>
  <c r="C491" i="4" s="1"/>
  <c r="B491" i="4" s="1"/>
  <c r="A492" i="4"/>
  <c r="F491" i="4" l="1"/>
  <c r="E492" i="4"/>
  <c r="D492" i="4"/>
  <c r="C492" i="4" s="1"/>
  <c r="B492" i="4" s="1"/>
  <c r="A493" i="4"/>
  <c r="F492" i="4" l="1"/>
  <c r="E493" i="4"/>
  <c r="D493" i="4"/>
  <c r="C493" i="4" s="1"/>
  <c r="B493" i="4" s="1"/>
  <c r="A494" i="4"/>
  <c r="F493" i="4" l="1"/>
  <c r="E494" i="4"/>
  <c r="D494" i="4"/>
  <c r="C494" i="4" s="1"/>
  <c r="B494" i="4" s="1"/>
  <c r="A495" i="4"/>
  <c r="F494" i="4" l="1"/>
  <c r="E495" i="4"/>
  <c r="D495" i="4"/>
  <c r="C495" i="4" s="1"/>
  <c r="B495" i="4" s="1"/>
  <c r="A496" i="4"/>
  <c r="F495" i="4" l="1"/>
  <c r="E496" i="4"/>
  <c r="D496" i="4"/>
  <c r="C496" i="4" s="1"/>
  <c r="B496" i="4" s="1"/>
  <c r="A497" i="4"/>
  <c r="F496" i="4" l="1"/>
  <c r="E497" i="4"/>
  <c r="D497" i="4"/>
  <c r="C497" i="4" s="1"/>
  <c r="B497" i="4" s="1"/>
  <c r="A498" i="4"/>
  <c r="F497" i="4" l="1"/>
  <c r="E498" i="4"/>
  <c r="D498" i="4"/>
  <c r="C498" i="4" s="1"/>
  <c r="B498" i="4" s="1"/>
  <c r="A499" i="4"/>
  <c r="F498" i="4" l="1"/>
  <c r="E499" i="4"/>
  <c r="D499" i="4"/>
  <c r="C499" i="4" s="1"/>
  <c r="B499" i="4" s="1"/>
  <c r="A500" i="4"/>
  <c r="F499" i="4" l="1"/>
  <c r="E500" i="4"/>
  <c r="D500" i="4"/>
  <c r="C500" i="4" s="1"/>
  <c r="B500" i="4" s="1"/>
  <c r="A501" i="4"/>
  <c r="F500" i="4" l="1"/>
  <c r="E501" i="4"/>
  <c r="D501" i="4"/>
  <c r="C501" i="4" s="1"/>
  <c r="B501" i="4" s="1"/>
  <c r="A502" i="4"/>
  <c r="F501" i="4" l="1"/>
  <c r="E502" i="4"/>
  <c r="D502" i="4"/>
  <c r="C502" i="4" s="1"/>
  <c r="B502" i="4" s="1"/>
  <c r="A503" i="4"/>
  <c r="F502" i="4" l="1"/>
  <c r="E503" i="4"/>
  <c r="D503" i="4"/>
  <c r="C503" i="4" s="1"/>
  <c r="B503" i="4" s="1"/>
  <c r="A504" i="4"/>
  <c r="F503" i="4" l="1"/>
  <c r="E504" i="4"/>
  <c r="D504" i="4"/>
  <c r="A505" i="4"/>
  <c r="C504" i="4" l="1"/>
  <c r="B504" i="4" s="1"/>
  <c r="E505" i="4"/>
  <c r="D505" i="4"/>
  <c r="A506" i="4"/>
  <c r="F504" i="4" l="1"/>
  <c r="C505" i="4"/>
  <c r="B505" i="4" s="1"/>
  <c r="E506" i="4"/>
  <c r="D506" i="4"/>
  <c r="A507" i="4"/>
  <c r="F505" i="4" l="1"/>
  <c r="C506" i="4"/>
  <c r="B506" i="4" s="1"/>
  <c r="E507" i="4"/>
  <c r="D507" i="4"/>
  <c r="A508" i="4"/>
  <c r="F506" i="4" l="1"/>
  <c r="C507" i="4"/>
  <c r="B507" i="4" s="1"/>
  <c r="E508" i="4"/>
  <c r="D508" i="4"/>
  <c r="A509" i="4"/>
  <c r="F507" i="4" l="1"/>
  <c r="C508" i="4"/>
  <c r="B508" i="4" s="1"/>
  <c r="E509" i="4"/>
  <c r="D509" i="4"/>
  <c r="A510" i="4"/>
  <c r="F508" i="4" l="1"/>
  <c r="C509" i="4"/>
  <c r="B509" i="4" s="1"/>
  <c r="E510" i="4"/>
  <c r="D510" i="4"/>
  <c r="A511" i="4"/>
  <c r="F509" i="4" l="1"/>
  <c r="C510" i="4"/>
  <c r="B510" i="4" s="1"/>
  <c r="E511" i="4"/>
  <c r="D511" i="4"/>
  <c r="A512" i="4"/>
  <c r="F510" i="4" l="1"/>
  <c r="C511" i="4"/>
  <c r="B511" i="4" s="1"/>
  <c r="E512" i="4"/>
  <c r="D512" i="4"/>
  <c r="A513" i="4"/>
  <c r="F511" i="4" l="1"/>
  <c r="C512" i="4"/>
  <c r="B512" i="4" s="1"/>
  <c r="E513" i="4"/>
  <c r="D513" i="4"/>
  <c r="A514" i="4"/>
  <c r="F512" i="4" l="1"/>
  <c r="C513" i="4"/>
  <c r="B513" i="4" s="1"/>
  <c r="E514" i="4"/>
  <c r="D514" i="4"/>
  <c r="A515" i="4"/>
  <c r="F513" i="4" l="1"/>
  <c r="C514" i="4"/>
  <c r="B514" i="4" s="1"/>
  <c r="E515" i="4"/>
  <c r="D515" i="4"/>
  <c r="A516" i="4"/>
  <c r="F514" i="4" l="1"/>
  <c r="C515" i="4"/>
  <c r="B515" i="4" s="1"/>
  <c r="E516" i="4"/>
  <c r="D516" i="4"/>
  <c r="A517" i="4"/>
  <c r="F515" i="4" l="1"/>
  <c r="C516" i="4"/>
  <c r="B516" i="4" s="1"/>
  <c r="E517" i="4"/>
  <c r="D517" i="4"/>
  <c r="A518" i="4"/>
  <c r="F516" i="4" l="1"/>
  <c r="C517" i="4"/>
  <c r="B517" i="4" s="1"/>
  <c r="E518" i="4"/>
  <c r="D518" i="4"/>
  <c r="A519" i="4"/>
  <c r="F517" i="4" l="1"/>
  <c r="C518" i="4"/>
  <c r="B518" i="4" s="1"/>
  <c r="E519" i="4"/>
  <c r="D519" i="4"/>
  <c r="A520" i="4"/>
  <c r="F518" i="4" l="1"/>
  <c r="C519" i="4"/>
  <c r="B519" i="4" s="1"/>
  <c r="E520" i="4"/>
  <c r="D520" i="4"/>
  <c r="A521" i="4"/>
  <c r="C520" i="4" l="1"/>
  <c r="B520" i="4" s="1"/>
  <c r="F519" i="4"/>
  <c r="E521" i="4"/>
  <c r="D521" i="4"/>
  <c r="C521" i="4" s="1"/>
  <c r="A522" i="4"/>
  <c r="F520" i="4" l="1"/>
  <c r="F521" i="4" s="1"/>
  <c r="B521" i="4"/>
  <c r="E522" i="4"/>
  <c r="D522" i="4"/>
  <c r="C522" i="4" s="1"/>
  <c r="B522" i="4" s="1"/>
  <c r="A523" i="4"/>
  <c r="F522" i="4" l="1"/>
  <c r="E523" i="4"/>
  <c r="D523" i="4"/>
  <c r="C523" i="4" s="1"/>
  <c r="B523" i="4" s="1"/>
  <c r="A524" i="4"/>
  <c r="F523" i="4" l="1"/>
  <c r="E524" i="4"/>
  <c r="D524" i="4"/>
  <c r="C524" i="4" s="1"/>
  <c r="B524" i="4" s="1"/>
  <c r="A525" i="4"/>
  <c r="F524" i="4" l="1"/>
  <c r="E525" i="4"/>
  <c r="D525" i="4"/>
  <c r="C525" i="4" s="1"/>
  <c r="B525" i="4" s="1"/>
  <c r="A526" i="4"/>
  <c r="F525" i="4" l="1"/>
  <c r="E526" i="4"/>
  <c r="D526" i="4"/>
  <c r="C526" i="4" s="1"/>
  <c r="B526" i="4" s="1"/>
  <c r="A527" i="4"/>
  <c r="F526" i="4" l="1"/>
  <c r="E527" i="4"/>
  <c r="D527" i="4"/>
  <c r="C527" i="4" s="1"/>
  <c r="B527" i="4" s="1"/>
  <c r="A528" i="4"/>
  <c r="F527" i="4" l="1"/>
  <c r="E528" i="4"/>
  <c r="D528" i="4"/>
  <c r="C528" i="4" s="1"/>
  <c r="B528" i="4" s="1"/>
  <c r="A529" i="4"/>
  <c r="F528" i="4" l="1"/>
  <c r="E529" i="4"/>
  <c r="D529" i="4"/>
  <c r="C529" i="4" s="1"/>
  <c r="B529" i="4" s="1"/>
  <c r="A530" i="4"/>
  <c r="F529" i="4" l="1"/>
  <c r="E530" i="4"/>
  <c r="D530" i="4"/>
  <c r="C530" i="4" s="1"/>
  <c r="B530" i="4" s="1"/>
  <c r="A531" i="4"/>
  <c r="F530" i="4" l="1"/>
  <c r="E531" i="4"/>
  <c r="D531" i="4"/>
  <c r="C531" i="4" s="1"/>
  <c r="B531" i="4" s="1"/>
  <c r="A532" i="4"/>
  <c r="F531" i="4" l="1"/>
  <c r="E532" i="4"/>
  <c r="D532" i="4"/>
  <c r="C532" i="4" s="1"/>
  <c r="B532" i="4" s="1"/>
  <c r="A533" i="4"/>
  <c r="F532" i="4" l="1"/>
  <c r="E533" i="4"/>
  <c r="D533" i="4"/>
  <c r="C533" i="4" s="1"/>
  <c r="B533" i="4" s="1"/>
  <c r="A534" i="4"/>
  <c r="F533" i="4" l="1"/>
  <c r="E534" i="4"/>
  <c r="D534" i="4"/>
  <c r="C534" i="4" s="1"/>
  <c r="B534" i="4" s="1"/>
  <c r="A535" i="4"/>
  <c r="F534" i="4" l="1"/>
  <c r="E535" i="4"/>
  <c r="D535" i="4"/>
  <c r="C535" i="4" s="1"/>
  <c r="B535" i="4" s="1"/>
  <c r="A536" i="4"/>
  <c r="F535" i="4" l="1"/>
  <c r="E536" i="4"/>
  <c r="D536" i="4"/>
  <c r="A537" i="4"/>
  <c r="C536" i="4" l="1"/>
  <c r="B536" i="4" s="1"/>
  <c r="E537" i="4"/>
  <c r="D537" i="4"/>
  <c r="A538" i="4"/>
  <c r="F536" i="4" l="1"/>
  <c r="C537" i="4"/>
  <c r="B537" i="4" s="1"/>
  <c r="E538" i="4"/>
  <c r="D538" i="4"/>
  <c r="A539" i="4"/>
  <c r="C538" i="4" l="1"/>
  <c r="B538" i="4" s="1"/>
  <c r="F537" i="4"/>
  <c r="E539" i="4"/>
  <c r="D539" i="4"/>
  <c r="C539" i="4" s="1"/>
  <c r="A540" i="4"/>
  <c r="F538" i="4" l="1"/>
  <c r="F539" i="4" s="1"/>
  <c r="B539" i="4"/>
  <c r="E540" i="4"/>
  <c r="D540" i="4"/>
  <c r="C540" i="4" s="1"/>
  <c r="A541" i="4"/>
  <c r="B540" i="4" l="1"/>
  <c r="F540" i="4"/>
  <c r="E541" i="4"/>
  <c r="D541" i="4"/>
  <c r="C541" i="4" s="1"/>
  <c r="B541" i="4" s="1"/>
  <c r="A542" i="4"/>
  <c r="F541" i="4" l="1"/>
  <c r="E542" i="4"/>
  <c r="D542" i="4"/>
  <c r="C542" i="4" s="1"/>
  <c r="B542" i="4" s="1"/>
  <c r="A543" i="4"/>
  <c r="F542" i="4" l="1"/>
  <c r="E543" i="4"/>
  <c r="D543" i="4"/>
  <c r="C543" i="4" s="1"/>
  <c r="B543" i="4" s="1"/>
  <c r="A544" i="4"/>
  <c r="F543" i="4" l="1"/>
  <c r="E544" i="4"/>
  <c r="D544" i="4"/>
  <c r="C544" i="4" s="1"/>
  <c r="B544" i="4" s="1"/>
  <c r="A545" i="4"/>
  <c r="F544" i="4" l="1"/>
  <c r="E545" i="4"/>
  <c r="D545" i="4"/>
  <c r="C545" i="4" s="1"/>
  <c r="B545" i="4" s="1"/>
  <c r="A546" i="4"/>
  <c r="F545" i="4" l="1"/>
  <c r="E546" i="4"/>
  <c r="D546" i="4"/>
  <c r="C546" i="4" s="1"/>
  <c r="B546" i="4" s="1"/>
  <c r="A547" i="4"/>
  <c r="F546" i="4" l="1"/>
  <c r="E547" i="4"/>
  <c r="D547" i="4"/>
  <c r="C547" i="4" s="1"/>
  <c r="B547" i="4" s="1"/>
  <c r="A548" i="4"/>
  <c r="F547" i="4" l="1"/>
  <c r="E548" i="4"/>
  <c r="D548" i="4"/>
  <c r="C548" i="4" s="1"/>
  <c r="B548" i="4" s="1"/>
  <c r="A549" i="4"/>
  <c r="F548" i="4" l="1"/>
  <c r="E549" i="4"/>
  <c r="D549" i="4"/>
  <c r="C549" i="4" s="1"/>
  <c r="B549" i="4" s="1"/>
  <c r="A550" i="4"/>
  <c r="F549" i="4" l="1"/>
  <c r="E550" i="4"/>
  <c r="D550" i="4"/>
  <c r="C550" i="4" s="1"/>
  <c r="B550" i="4" s="1"/>
  <c r="A551" i="4"/>
  <c r="F550" i="4" l="1"/>
  <c r="E551" i="4"/>
  <c r="D551" i="4"/>
  <c r="C551" i="4" s="1"/>
  <c r="B551" i="4" s="1"/>
  <c r="A552" i="4"/>
  <c r="F551" i="4" l="1"/>
  <c r="E552" i="4"/>
  <c r="D552" i="4"/>
  <c r="C552" i="4" s="1"/>
  <c r="B552" i="4" s="1"/>
  <c r="A553" i="4"/>
  <c r="F552" i="4" l="1"/>
  <c r="E553" i="4"/>
  <c r="D553" i="4"/>
  <c r="C553" i="4" s="1"/>
  <c r="B553" i="4" s="1"/>
  <c r="A554" i="4"/>
  <c r="F553" i="4" l="1"/>
  <c r="E554" i="4"/>
  <c r="D554" i="4"/>
  <c r="C554" i="4" s="1"/>
  <c r="B554" i="4" s="1"/>
  <c r="A555" i="4"/>
  <c r="F554" i="4" l="1"/>
  <c r="E555" i="4"/>
  <c r="D555" i="4"/>
  <c r="C555" i="4" s="1"/>
  <c r="B555" i="4" s="1"/>
  <c r="A556" i="4"/>
  <c r="F555" i="4" l="1"/>
  <c r="E556" i="4"/>
  <c r="D556" i="4"/>
  <c r="C556" i="4" s="1"/>
  <c r="B556" i="4" s="1"/>
  <c r="A557" i="4"/>
  <c r="F556" i="4" l="1"/>
  <c r="E557" i="4"/>
  <c r="D557" i="4"/>
  <c r="A558" i="4"/>
  <c r="C557" i="4" l="1"/>
  <c r="B557" i="4" s="1"/>
  <c r="E558" i="4"/>
  <c r="D558" i="4"/>
  <c r="A559" i="4"/>
  <c r="F557" i="4" l="1"/>
  <c r="C558" i="4"/>
  <c r="B558" i="4" s="1"/>
  <c r="E559" i="4"/>
  <c r="D559" i="4"/>
  <c r="A560" i="4"/>
  <c r="F558" i="4" l="1"/>
  <c r="C559" i="4"/>
  <c r="B559" i="4" s="1"/>
  <c r="E560" i="4"/>
  <c r="D560" i="4"/>
  <c r="A561" i="4"/>
  <c r="F559" i="4" l="1"/>
  <c r="C560" i="4"/>
  <c r="B560" i="4" s="1"/>
  <c r="E561" i="4"/>
  <c r="D561" i="4"/>
  <c r="A562" i="4"/>
  <c r="F560" i="4" l="1"/>
  <c r="C561" i="4"/>
  <c r="B561" i="4" s="1"/>
  <c r="E562" i="4"/>
  <c r="D562" i="4"/>
  <c r="A563" i="4"/>
  <c r="F561" i="4" l="1"/>
  <c r="C562" i="4"/>
  <c r="B562" i="4" s="1"/>
  <c r="E563" i="4"/>
  <c r="D563" i="4"/>
  <c r="A564" i="4"/>
  <c r="F562" i="4" l="1"/>
  <c r="C563" i="4"/>
  <c r="B563" i="4" s="1"/>
  <c r="E564" i="4"/>
  <c r="D564" i="4"/>
  <c r="A565" i="4"/>
  <c r="F563" i="4" l="1"/>
  <c r="C564" i="4"/>
  <c r="B564" i="4" s="1"/>
  <c r="E565" i="4"/>
  <c r="D565" i="4"/>
  <c r="A566" i="4"/>
  <c r="F564" i="4" l="1"/>
  <c r="C565" i="4"/>
  <c r="B565" i="4" s="1"/>
  <c r="E566" i="4"/>
  <c r="D566" i="4"/>
  <c r="C566" i="4" s="1"/>
  <c r="A567" i="4"/>
  <c r="B566" i="4" l="1"/>
  <c r="F565" i="4"/>
  <c r="F566" i="4" s="1"/>
  <c r="E567" i="4"/>
  <c r="D567" i="4"/>
  <c r="A568" i="4"/>
  <c r="C567" i="4" l="1"/>
  <c r="B567" i="4" s="1"/>
  <c r="E568" i="4"/>
  <c r="D568" i="4"/>
  <c r="A569" i="4"/>
  <c r="F567" i="4" l="1"/>
  <c r="C568" i="4"/>
  <c r="B568" i="4" s="1"/>
  <c r="E569" i="4"/>
  <c r="D569" i="4"/>
  <c r="A570" i="4"/>
  <c r="F568" i="4" l="1"/>
  <c r="C569" i="4"/>
  <c r="B569" i="4" s="1"/>
  <c r="E570" i="4"/>
  <c r="D570" i="4"/>
  <c r="A571" i="4"/>
  <c r="F569" i="4" l="1"/>
  <c r="C570" i="4"/>
  <c r="B570" i="4" s="1"/>
  <c r="E571" i="4"/>
  <c r="D571" i="4"/>
  <c r="A572" i="4"/>
  <c r="F570" i="4" l="1"/>
  <c r="C571" i="4"/>
  <c r="B571" i="4" s="1"/>
  <c r="E572" i="4"/>
  <c r="D572" i="4"/>
  <c r="A573" i="4"/>
  <c r="F571" i="4" l="1"/>
  <c r="C572" i="4"/>
  <c r="B572" i="4" s="1"/>
  <c r="E573" i="4"/>
  <c r="D573" i="4"/>
  <c r="A574" i="4"/>
  <c r="F572" i="4" l="1"/>
  <c r="C573" i="4"/>
  <c r="B573" i="4" s="1"/>
  <c r="E574" i="4"/>
  <c r="D574" i="4"/>
  <c r="A575" i="4"/>
  <c r="F573" i="4" l="1"/>
  <c r="C574" i="4"/>
  <c r="B574" i="4" s="1"/>
  <c r="E575" i="4"/>
  <c r="D575" i="4"/>
  <c r="A576" i="4"/>
  <c r="F574" i="4" l="1"/>
  <c r="C575" i="4"/>
  <c r="B575" i="4" s="1"/>
  <c r="E576" i="4"/>
  <c r="D576" i="4"/>
  <c r="A577" i="4"/>
  <c r="F575" i="4" l="1"/>
  <c r="C576" i="4"/>
  <c r="B576" i="4" s="1"/>
  <c r="E577" i="4"/>
  <c r="D577" i="4"/>
  <c r="A578" i="4"/>
  <c r="F576" i="4" l="1"/>
  <c r="C577" i="4"/>
  <c r="B577" i="4" s="1"/>
  <c r="E578" i="4"/>
  <c r="D578" i="4"/>
  <c r="A579" i="4"/>
  <c r="F577" i="4" l="1"/>
  <c r="C578" i="4"/>
  <c r="B578" i="4" s="1"/>
  <c r="E579" i="4"/>
  <c r="D579" i="4"/>
  <c r="A580" i="4"/>
  <c r="F578" i="4" l="1"/>
  <c r="C579" i="4"/>
  <c r="B579" i="4" s="1"/>
  <c r="E580" i="4"/>
  <c r="D580" i="4"/>
  <c r="A581" i="4"/>
  <c r="F579" i="4" l="1"/>
  <c r="C580" i="4"/>
  <c r="B580" i="4" s="1"/>
  <c r="E581" i="4"/>
  <c r="D581" i="4"/>
  <c r="A582" i="4"/>
  <c r="F580" i="4" l="1"/>
  <c r="C581" i="4"/>
  <c r="B581" i="4" s="1"/>
  <c r="E582" i="4"/>
  <c r="D582" i="4"/>
  <c r="A583" i="4"/>
  <c r="F581" i="4" l="1"/>
  <c r="C582" i="4"/>
  <c r="B582" i="4" s="1"/>
  <c r="E583" i="4"/>
  <c r="D583" i="4"/>
  <c r="A584" i="4"/>
  <c r="F582" i="4" l="1"/>
  <c r="C583" i="4"/>
  <c r="B583" i="4" s="1"/>
  <c r="E584" i="4"/>
  <c r="D584" i="4"/>
  <c r="A585" i="4"/>
  <c r="F583" i="4" l="1"/>
  <c r="C584" i="4"/>
  <c r="B584" i="4" s="1"/>
  <c r="E585" i="4"/>
  <c r="D585" i="4"/>
  <c r="A586" i="4"/>
  <c r="F584" i="4" l="1"/>
  <c r="C585" i="4"/>
  <c r="B585" i="4" s="1"/>
  <c r="E586" i="4"/>
  <c r="D586" i="4"/>
  <c r="A587" i="4"/>
  <c r="F585" i="4" l="1"/>
  <c r="C586" i="4"/>
  <c r="B586" i="4" s="1"/>
  <c r="E587" i="4"/>
  <c r="D587" i="4"/>
  <c r="A588" i="4"/>
  <c r="F586" i="4" l="1"/>
  <c r="C587" i="4"/>
  <c r="B587" i="4" s="1"/>
  <c r="E588" i="4"/>
  <c r="D588" i="4"/>
  <c r="A589" i="4"/>
  <c r="F587" i="4" l="1"/>
  <c r="C588" i="4"/>
  <c r="B588" i="4" s="1"/>
  <c r="E589" i="4"/>
  <c r="D589" i="4"/>
  <c r="A590" i="4"/>
  <c r="F588" i="4" l="1"/>
  <c r="C589" i="4"/>
  <c r="B589" i="4" s="1"/>
  <c r="E590" i="4"/>
  <c r="D590" i="4"/>
  <c r="A591" i="4"/>
  <c r="F589" i="4" l="1"/>
  <c r="C590" i="4"/>
  <c r="B590" i="4" s="1"/>
  <c r="E591" i="4"/>
  <c r="D591" i="4"/>
  <c r="A592" i="4"/>
  <c r="F590" i="4" l="1"/>
  <c r="C591" i="4"/>
  <c r="B591" i="4" s="1"/>
  <c r="E592" i="4"/>
  <c r="D592" i="4"/>
  <c r="A593" i="4"/>
  <c r="F591" i="4" l="1"/>
  <c r="C592" i="4"/>
  <c r="B592" i="4" s="1"/>
  <c r="E593" i="4"/>
  <c r="D593" i="4"/>
  <c r="A594" i="4"/>
  <c r="F592" i="4" l="1"/>
  <c r="C593" i="4"/>
  <c r="B593" i="4" s="1"/>
  <c r="E594" i="4"/>
  <c r="D594" i="4"/>
  <c r="A595" i="4"/>
  <c r="F593" i="4" l="1"/>
  <c r="C594" i="4"/>
  <c r="B594" i="4" s="1"/>
  <c r="E595" i="4"/>
  <c r="D595" i="4"/>
  <c r="A596" i="4"/>
  <c r="F594" i="4" l="1"/>
  <c r="C595" i="4"/>
  <c r="B595" i="4" s="1"/>
  <c r="E596" i="4"/>
  <c r="D596" i="4"/>
  <c r="A597" i="4"/>
  <c r="C596" i="4" l="1"/>
  <c r="B596" i="4" s="1"/>
  <c r="F595" i="4"/>
  <c r="E597" i="4"/>
  <c r="D597" i="4"/>
  <c r="A598" i="4"/>
  <c r="F596" i="4" l="1"/>
  <c r="C597" i="4"/>
  <c r="B597" i="4" s="1"/>
  <c r="E598" i="4"/>
  <c r="D598" i="4"/>
  <c r="A599" i="4"/>
  <c r="F597" i="4" l="1"/>
  <c r="C598" i="4"/>
  <c r="B598" i="4" s="1"/>
  <c r="E599" i="4"/>
  <c r="D599" i="4"/>
  <c r="A600" i="4"/>
  <c r="C599" i="4" l="1"/>
  <c r="B599" i="4" s="1"/>
  <c r="F598" i="4"/>
  <c r="E600" i="4"/>
  <c r="D600" i="4"/>
  <c r="C600" i="4" s="1"/>
  <c r="B600" i="4" s="1"/>
  <c r="A601" i="4"/>
  <c r="F599" i="4" l="1"/>
  <c r="F600" i="4" s="1"/>
  <c r="E601" i="4"/>
  <c r="D601" i="4"/>
  <c r="C601" i="4" s="1"/>
  <c r="B601" i="4" s="1"/>
  <c r="A602" i="4"/>
  <c r="F601" i="4" l="1"/>
  <c r="E602" i="4"/>
  <c r="D602" i="4"/>
  <c r="C602" i="4" s="1"/>
  <c r="B602" i="4" s="1"/>
  <c r="A603" i="4"/>
  <c r="F602" i="4" l="1"/>
  <c r="E603" i="4"/>
  <c r="D603" i="4"/>
  <c r="C603" i="4" s="1"/>
  <c r="B603" i="4" s="1"/>
  <c r="A604" i="4"/>
  <c r="F603" i="4" l="1"/>
  <c r="E604" i="4"/>
  <c r="D604" i="4"/>
  <c r="C604" i="4" s="1"/>
  <c r="B604" i="4" s="1"/>
  <c r="A605" i="4"/>
  <c r="F604" i="4" l="1"/>
  <c r="E605" i="4"/>
  <c r="D605" i="4"/>
  <c r="C605" i="4" s="1"/>
  <c r="B605" i="4" s="1"/>
  <c r="A606" i="4"/>
  <c r="F605" i="4" l="1"/>
  <c r="E606" i="4"/>
  <c r="D606" i="4"/>
  <c r="C606" i="4" s="1"/>
  <c r="B606" i="4" s="1"/>
  <c r="A607" i="4"/>
  <c r="F606" i="4" l="1"/>
  <c r="E607" i="4"/>
  <c r="D607" i="4"/>
  <c r="C607" i="4" s="1"/>
  <c r="B607" i="4" s="1"/>
  <c r="A608" i="4"/>
  <c r="F607" i="4" l="1"/>
  <c r="E608" i="4"/>
  <c r="D608" i="4"/>
  <c r="C608" i="4" s="1"/>
  <c r="B608" i="4" s="1"/>
  <c r="A609" i="4"/>
  <c r="F608" i="4" l="1"/>
  <c r="E609" i="4"/>
  <c r="D609" i="4"/>
  <c r="C609" i="4" s="1"/>
  <c r="B609" i="4" s="1"/>
  <c r="A610" i="4"/>
  <c r="F609" i="4" l="1"/>
  <c r="E610" i="4"/>
  <c r="D610" i="4"/>
  <c r="C610" i="4" s="1"/>
  <c r="B610" i="4" s="1"/>
  <c r="A611" i="4"/>
  <c r="F610" i="4" l="1"/>
  <c r="E611" i="4"/>
  <c r="D611" i="4"/>
  <c r="C611" i="4" s="1"/>
  <c r="B611" i="4" s="1"/>
  <c r="A612" i="4"/>
  <c r="F611" i="4" l="1"/>
  <c r="E612" i="4"/>
  <c r="D612" i="4"/>
  <c r="C612" i="4" s="1"/>
  <c r="B612" i="4" s="1"/>
  <c r="A613" i="4"/>
  <c r="F612" i="4" l="1"/>
  <c r="E613" i="4"/>
  <c r="D613" i="4"/>
  <c r="C613" i="4" s="1"/>
  <c r="B613" i="4" s="1"/>
  <c r="A614" i="4"/>
  <c r="F613" i="4" l="1"/>
  <c r="E614" i="4"/>
  <c r="D614" i="4"/>
  <c r="C614" i="4" s="1"/>
  <c r="B614" i="4" s="1"/>
  <c r="A615" i="4"/>
  <c r="F614" i="4" l="1"/>
  <c r="E615" i="4"/>
  <c r="D615" i="4"/>
  <c r="C615" i="4" s="1"/>
  <c r="B615" i="4" s="1"/>
  <c r="A616" i="4"/>
  <c r="F615" i="4" l="1"/>
  <c r="E616" i="4"/>
  <c r="D616" i="4"/>
  <c r="C616" i="4" s="1"/>
  <c r="B616" i="4" s="1"/>
  <c r="A617" i="4"/>
  <c r="F616" i="4" l="1"/>
  <c r="E617" i="4"/>
  <c r="D617" i="4"/>
  <c r="C617" i="4" s="1"/>
  <c r="B617" i="4" s="1"/>
  <c r="A618" i="4"/>
  <c r="F617" i="4" l="1"/>
  <c r="E618" i="4"/>
  <c r="D618" i="4"/>
  <c r="C618" i="4" s="1"/>
  <c r="B618" i="4" s="1"/>
  <c r="A619" i="4"/>
  <c r="F618" i="4" l="1"/>
  <c r="E619" i="4"/>
  <c r="D619" i="4"/>
  <c r="C619" i="4" s="1"/>
  <c r="B619" i="4" s="1"/>
  <c r="A620" i="4"/>
  <c r="F619" i="4" l="1"/>
  <c r="E620" i="4"/>
  <c r="D620" i="4"/>
  <c r="C620" i="4" s="1"/>
  <c r="B620" i="4" s="1"/>
  <c r="A621" i="4"/>
  <c r="F620" i="4" l="1"/>
  <c r="E621" i="4"/>
  <c r="D621" i="4"/>
  <c r="C621" i="4" s="1"/>
  <c r="B621" i="4" s="1"/>
  <c r="A622" i="4"/>
  <c r="F621" i="4" l="1"/>
  <c r="E622" i="4"/>
  <c r="D622" i="4"/>
  <c r="C622" i="4" s="1"/>
  <c r="B622" i="4" s="1"/>
  <c r="A623" i="4"/>
  <c r="F622" i="4" l="1"/>
  <c r="E623" i="4"/>
  <c r="D623" i="4"/>
  <c r="C623" i="4" s="1"/>
  <c r="B623" i="4" s="1"/>
  <c r="A624" i="4"/>
  <c r="F623" i="4" l="1"/>
  <c r="E624" i="4"/>
  <c r="D624" i="4"/>
  <c r="C624" i="4" s="1"/>
  <c r="B624" i="4" s="1"/>
  <c r="A625" i="4"/>
  <c r="F624" i="4" l="1"/>
  <c r="E625" i="4"/>
  <c r="D625" i="4"/>
  <c r="C625" i="4" s="1"/>
  <c r="B625" i="4" s="1"/>
  <c r="A626" i="4"/>
  <c r="F625" i="4" l="1"/>
  <c r="E626" i="4"/>
  <c r="D626" i="4"/>
  <c r="C626" i="4" s="1"/>
  <c r="B626" i="4" s="1"/>
  <c r="A627" i="4"/>
  <c r="F626" i="4" l="1"/>
  <c r="E627" i="4"/>
  <c r="D627" i="4"/>
  <c r="C627" i="4" s="1"/>
  <c r="B627" i="4" s="1"/>
  <c r="A628" i="4"/>
  <c r="F627" i="4" l="1"/>
  <c r="E628" i="4"/>
  <c r="D628" i="4"/>
  <c r="C628" i="4" s="1"/>
  <c r="B628" i="4" s="1"/>
  <c r="A629" i="4"/>
  <c r="F628" i="4" l="1"/>
  <c r="E629" i="4"/>
  <c r="D629" i="4"/>
  <c r="C629" i="4" s="1"/>
  <c r="B629" i="4" s="1"/>
  <c r="A630" i="4"/>
  <c r="F629" i="4" l="1"/>
  <c r="E630" i="4"/>
  <c r="D630" i="4"/>
  <c r="C630" i="4" s="1"/>
  <c r="B630" i="4" s="1"/>
  <c r="A631" i="4"/>
  <c r="F630" i="4" l="1"/>
  <c r="E631" i="4"/>
  <c r="D631" i="4"/>
  <c r="A632" i="4"/>
  <c r="C631" i="4" l="1"/>
  <c r="B631" i="4" s="1"/>
  <c r="E632" i="4"/>
  <c r="D632" i="4"/>
  <c r="A633" i="4"/>
  <c r="F631" i="4" l="1"/>
  <c r="C632" i="4"/>
  <c r="B632" i="4" s="1"/>
  <c r="E633" i="4"/>
  <c r="D633" i="4"/>
  <c r="A634" i="4"/>
  <c r="F632" i="4" l="1"/>
  <c r="C633" i="4"/>
  <c r="B633" i="4" s="1"/>
  <c r="E634" i="4"/>
  <c r="D634" i="4"/>
  <c r="A635" i="4"/>
  <c r="F633" i="4" l="1"/>
  <c r="C634" i="4"/>
  <c r="B634" i="4" s="1"/>
  <c r="E635" i="4"/>
  <c r="D635" i="4"/>
  <c r="A636" i="4"/>
  <c r="F634" i="4" l="1"/>
  <c r="C635" i="4"/>
  <c r="B635" i="4" s="1"/>
  <c r="E636" i="4"/>
  <c r="D636" i="4"/>
  <c r="A637" i="4"/>
  <c r="F635" i="4" l="1"/>
  <c r="C636" i="4"/>
  <c r="B636" i="4" s="1"/>
  <c r="E637" i="4"/>
  <c r="D637" i="4"/>
  <c r="A638" i="4"/>
  <c r="F636" i="4" l="1"/>
  <c r="C637" i="4"/>
  <c r="B637" i="4" s="1"/>
  <c r="E638" i="4"/>
  <c r="D638" i="4"/>
  <c r="A639" i="4"/>
  <c r="F637" i="4" l="1"/>
  <c r="C638" i="4"/>
  <c r="B638" i="4" s="1"/>
  <c r="E639" i="4"/>
  <c r="D639" i="4"/>
  <c r="A640" i="4"/>
  <c r="F638" i="4" l="1"/>
  <c r="C639" i="4"/>
  <c r="B639" i="4" s="1"/>
  <c r="E640" i="4"/>
  <c r="D640" i="4"/>
  <c r="A641" i="4"/>
  <c r="F639" i="4" l="1"/>
  <c r="C640" i="4"/>
  <c r="B640" i="4" s="1"/>
  <c r="E641" i="4"/>
  <c r="D641" i="4"/>
  <c r="A642" i="4"/>
  <c r="F640" i="4" l="1"/>
  <c r="C641" i="4"/>
  <c r="B641" i="4" s="1"/>
  <c r="E642" i="4"/>
  <c r="D642" i="4"/>
  <c r="A643" i="4"/>
  <c r="F641" i="4" l="1"/>
  <c r="C642" i="4"/>
  <c r="B642" i="4" s="1"/>
  <c r="E643" i="4"/>
  <c r="D643" i="4"/>
  <c r="A644" i="4"/>
  <c r="F642" i="4" l="1"/>
  <c r="C643" i="4"/>
  <c r="B643" i="4" s="1"/>
  <c r="E644" i="4"/>
  <c r="D644" i="4"/>
  <c r="A645" i="4"/>
  <c r="F643" i="4" l="1"/>
  <c r="C644" i="4"/>
  <c r="B644" i="4" s="1"/>
  <c r="E645" i="4"/>
  <c r="D645" i="4"/>
  <c r="A646" i="4"/>
  <c r="F644" i="4" l="1"/>
  <c r="C645" i="4"/>
  <c r="B645" i="4" s="1"/>
  <c r="E646" i="4"/>
  <c r="D646" i="4"/>
  <c r="A647" i="4"/>
  <c r="F645" i="4" l="1"/>
  <c r="C646" i="4"/>
  <c r="B646" i="4" s="1"/>
  <c r="E647" i="4"/>
  <c r="D647" i="4"/>
  <c r="A648" i="4"/>
  <c r="F646" i="4" l="1"/>
  <c r="C647" i="4"/>
  <c r="B647" i="4" s="1"/>
  <c r="E648" i="4"/>
  <c r="D648" i="4"/>
  <c r="A649" i="4"/>
  <c r="F647" i="4" l="1"/>
  <c r="C648" i="4"/>
  <c r="B648" i="4" s="1"/>
  <c r="E649" i="4"/>
  <c r="D649" i="4"/>
  <c r="A650" i="4"/>
  <c r="F648" i="4" l="1"/>
  <c r="C649" i="4"/>
  <c r="B649" i="4" s="1"/>
  <c r="E650" i="4"/>
  <c r="D650" i="4"/>
  <c r="A651" i="4"/>
  <c r="F649" i="4" l="1"/>
  <c r="C650" i="4"/>
  <c r="B650" i="4" s="1"/>
  <c r="E651" i="4"/>
  <c r="D651" i="4"/>
  <c r="A652" i="4"/>
  <c r="C651" i="4" l="1"/>
  <c r="B651" i="4" s="1"/>
  <c r="F650" i="4"/>
  <c r="E652" i="4"/>
  <c r="D652" i="4"/>
  <c r="C652" i="4" s="1"/>
  <c r="A653" i="4"/>
  <c r="B652" i="4" l="1"/>
  <c r="F651" i="4"/>
  <c r="F652" i="4" s="1"/>
  <c r="E653" i="4"/>
  <c r="D653" i="4"/>
  <c r="C653" i="4" s="1"/>
  <c r="B653" i="4" s="1"/>
  <c r="A654" i="4"/>
  <c r="F653" i="4" l="1"/>
  <c r="E654" i="4"/>
  <c r="D654" i="4"/>
  <c r="C654" i="4" s="1"/>
  <c r="B654" i="4" s="1"/>
  <c r="A655" i="4"/>
  <c r="F654" i="4" l="1"/>
  <c r="E655" i="4"/>
  <c r="D655" i="4"/>
  <c r="C655" i="4" s="1"/>
  <c r="B655" i="4" s="1"/>
  <c r="A656" i="4"/>
  <c r="F655" i="4" l="1"/>
  <c r="E656" i="4"/>
  <c r="D656" i="4"/>
  <c r="C656" i="4" s="1"/>
  <c r="B656" i="4" s="1"/>
  <c r="A657" i="4"/>
  <c r="F656" i="4" l="1"/>
  <c r="E657" i="4"/>
  <c r="D657" i="4"/>
  <c r="C657" i="4" s="1"/>
  <c r="B657" i="4" s="1"/>
  <c r="A658" i="4"/>
  <c r="F657" i="4" l="1"/>
  <c r="E658" i="4"/>
  <c r="D658" i="4"/>
  <c r="C658" i="4" s="1"/>
  <c r="B658" i="4" s="1"/>
  <c r="A659" i="4"/>
  <c r="F658" i="4" l="1"/>
  <c r="E659" i="4"/>
  <c r="D659" i="4"/>
  <c r="C659" i="4" s="1"/>
  <c r="B659" i="4" s="1"/>
  <c r="A660" i="4"/>
  <c r="F659" i="4" l="1"/>
  <c r="E660" i="4"/>
  <c r="D660" i="4"/>
  <c r="C660" i="4" s="1"/>
  <c r="B660" i="4" s="1"/>
  <c r="A661" i="4"/>
  <c r="F660" i="4" l="1"/>
  <c r="E661" i="4"/>
  <c r="D661" i="4"/>
  <c r="C661" i="4" s="1"/>
  <c r="B661" i="4" s="1"/>
  <c r="A662" i="4"/>
  <c r="F661" i="4" l="1"/>
  <c r="E662" i="4"/>
  <c r="D662" i="4"/>
  <c r="C662" i="4" s="1"/>
  <c r="B662" i="4" s="1"/>
  <c r="A663" i="4"/>
  <c r="F662" i="4" l="1"/>
  <c r="E663" i="4"/>
  <c r="D663" i="4"/>
  <c r="C663" i="4" s="1"/>
  <c r="B663" i="4" s="1"/>
  <c r="A664" i="4"/>
  <c r="F663" i="4" l="1"/>
  <c r="E664" i="4"/>
  <c r="D664" i="4"/>
  <c r="C664" i="4" s="1"/>
  <c r="B664" i="4" s="1"/>
  <c r="A665" i="4"/>
  <c r="F664" i="4" l="1"/>
  <c r="E665" i="4"/>
  <c r="D665" i="4"/>
  <c r="C665" i="4" s="1"/>
  <c r="B665" i="4" s="1"/>
  <c r="A666" i="4"/>
  <c r="F665" i="4" l="1"/>
  <c r="E666" i="4"/>
  <c r="D666" i="4"/>
  <c r="C666" i="4" s="1"/>
  <c r="B666" i="4" s="1"/>
  <c r="A667" i="4"/>
  <c r="F666" i="4" l="1"/>
  <c r="E667" i="4"/>
  <c r="D667" i="4"/>
  <c r="C667" i="4" s="1"/>
  <c r="B667" i="4" s="1"/>
  <c r="A668" i="4"/>
  <c r="F667" i="4" l="1"/>
  <c r="E668" i="4"/>
  <c r="D668" i="4"/>
  <c r="C668" i="4" s="1"/>
  <c r="B668" i="4" s="1"/>
  <c r="A669" i="4"/>
  <c r="F668" i="4" l="1"/>
  <c r="E669" i="4"/>
  <c r="D669" i="4"/>
  <c r="C669" i="4" s="1"/>
  <c r="B669" i="4" s="1"/>
  <c r="A670" i="4"/>
  <c r="F669" i="4" l="1"/>
  <c r="E670" i="4"/>
  <c r="D670" i="4"/>
  <c r="C670" i="4" s="1"/>
  <c r="B670" i="4" s="1"/>
  <c r="A671" i="4"/>
  <c r="F670" i="4" l="1"/>
  <c r="E671" i="4"/>
  <c r="D671" i="4"/>
  <c r="C671" i="4" s="1"/>
  <c r="B671" i="4" s="1"/>
  <c r="A672" i="4"/>
  <c r="F671" i="4" l="1"/>
  <c r="E672" i="4"/>
  <c r="D672" i="4"/>
  <c r="C672" i="4" s="1"/>
  <c r="B672" i="4" s="1"/>
  <c r="A673" i="4"/>
  <c r="F672" i="4" l="1"/>
  <c r="E673" i="4"/>
  <c r="D673" i="4"/>
  <c r="C673" i="4" s="1"/>
  <c r="B673" i="4" s="1"/>
  <c r="A674" i="4"/>
  <c r="F673" i="4" l="1"/>
  <c r="E674" i="4"/>
  <c r="D674" i="4"/>
  <c r="C674" i="4" s="1"/>
  <c r="B674" i="4" s="1"/>
  <c r="A675" i="4"/>
  <c r="F674" i="4" l="1"/>
  <c r="E675" i="4"/>
  <c r="D675" i="4"/>
  <c r="C675" i="4" s="1"/>
  <c r="B675" i="4" s="1"/>
  <c r="A676" i="4"/>
  <c r="F675" i="4" l="1"/>
  <c r="E676" i="4"/>
  <c r="D676" i="4"/>
  <c r="C676" i="4" s="1"/>
  <c r="B676" i="4" s="1"/>
  <c r="A677" i="4"/>
  <c r="F676" i="4" l="1"/>
  <c r="E677" i="4"/>
  <c r="D677" i="4"/>
  <c r="C677" i="4" s="1"/>
  <c r="B677" i="4" s="1"/>
  <c r="A678" i="4"/>
  <c r="F677" i="4" l="1"/>
  <c r="E678" i="4"/>
  <c r="D678" i="4"/>
  <c r="C678" i="4" s="1"/>
  <c r="B678" i="4" s="1"/>
  <c r="A679" i="4"/>
  <c r="F678" i="4" l="1"/>
  <c r="E679" i="4"/>
  <c r="D679" i="4"/>
  <c r="C679" i="4" s="1"/>
  <c r="B679" i="4" s="1"/>
  <c r="A680" i="4"/>
  <c r="F679" i="4" l="1"/>
  <c r="E680" i="4"/>
  <c r="D680" i="4"/>
  <c r="C680" i="4" s="1"/>
  <c r="B680" i="4" s="1"/>
  <c r="A681" i="4"/>
  <c r="F680" i="4" l="1"/>
  <c r="E681" i="4"/>
  <c r="D681" i="4"/>
  <c r="C681" i="4" s="1"/>
  <c r="B681" i="4" s="1"/>
  <c r="A682" i="4"/>
  <c r="F681" i="4" l="1"/>
  <c r="E682" i="4"/>
  <c r="D682" i="4"/>
  <c r="C682" i="4" s="1"/>
  <c r="B682" i="4" s="1"/>
  <c r="A683" i="4"/>
  <c r="F682" i="4" l="1"/>
  <c r="E683" i="4"/>
  <c r="D683" i="4"/>
  <c r="C683" i="4" s="1"/>
  <c r="B683" i="4" s="1"/>
  <c r="A684" i="4"/>
  <c r="F683" i="4" l="1"/>
  <c r="E684" i="4"/>
  <c r="D684" i="4"/>
  <c r="C684" i="4" s="1"/>
  <c r="B684" i="4" s="1"/>
  <c r="A685" i="4"/>
  <c r="F684" i="4" l="1"/>
  <c r="E685" i="4"/>
  <c r="D685" i="4"/>
  <c r="C685" i="4" s="1"/>
  <c r="B685" i="4" s="1"/>
  <c r="A686" i="4"/>
  <c r="F685" i="4" l="1"/>
  <c r="E686" i="4"/>
  <c r="D686" i="4"/>
  <c r="C686" i="4" s="1"/>
  <c r="B686" i="4" s="1"/>
  <c r="A687" i="4"/>
  <c r="F686" i="4" l="1"/>
  <c r="E687" i="4"/>
  <c r="D687" i="4"/>
  <c r="C687" i="4" s="1"/>
  <c r="B687" i="4" s="1"/>
  <c r="A688" i="4"/>
  <c r="F687" i="4" l="1"/>
  <c r="E688" i="4"/>
  <c r="D688" i="4"/>
  <c r="C688" i="4" s="1"/>
  <c r="B688" i="4" s="1"/>
  <c r="A689" i="4"/>
  <c r="F688" i="4" l="1"/>
  <c r="E689" i="4"/>
  <c r="D689" i="4"/>
  <c r="C689" i="4" s="1"/>
  <c r="B689" i="4" s="1"/>
  <c r="A690" i="4"/>
  <c r="F689" i="4" l="1"/>
  <c r="E690" i="4"/>
  <c r="D690" i="4"/>
  <c r="C690" i="4" s="1"/>
  <c r="B690" i="4" s="1"/>
  <c r="A691" i="4"/>
  <c r="F690" i="4" l="1"/>
  <c r="E691" i="4"/>
  <c r="D691" i="4"/>
  <c r="C691" i="4" s="1"/>
  <c r="B691" i="4" s="1"/>
  <c r="A692" i="4"/>
  <c r="F691" i="4" l="1"/>
  <c r="E692" i="4"/>
  <c r="D692" i="4"/>
  <c r="C692" i="4" s="1"/>
  <c r="B692" i="4" s="1"/>
  <c r="A693" i="4"/>
  <c r="F692" i="4" l="1"/>
  <c r="E693" i="4"/>
  <c r="D693" i="4"/>
  <c r="C693" i="4" s="1"/>
  <c r="B693" i="4" s="1"/>
  <c r="A694" i="4"/>
  <c r="F693" i="4" l="1"/>
  <c r="E694" i="4"/>
  <c r="D694" i="4"/>
  <c r="C694" i="4" s="1"/>
  <c r="B694" i="4" s="1"/>
  <c r="A695" i="4"/>
  <c r="F694" i="4" l="1"/>
  <c r="E695" i="4"/>
  <c r="D695" i="4"/>
  <c r="C695" i="4" s="1"/>
  <c r="B695" i="4" s="1"/>
  <c r="A696" i="4"/>
  <c r="F695" i="4" l="1"/>
  <c r="E696" i="4"/>
  <c r="D696" i="4"/>
  <c r="C696" i="4" s="1"/>
  <c r="B696" i="4" s="1"/>
  <c r="A697" i="4"/>
  <c r="F696" i="4" l="1"/>
  <c r="E697" i="4"/>
  <c r="D697" i="4"/>
  <c r="C697" i="4" s="1"/>
  <c r="B697" i="4" s="1"/>
  <c r="A698" i="4"/>
  <c r="F697" i="4" l="1"/>
  <c r="E698" i="4"/>
  <c r="D698" i="4"/>
  <c r="A699" i="4"/>
  <c r="C698" i="4" l="1"/>
  <c r="B698" i="4" s="1"/>
  <c r="E699" i="4"/>
  <c r="D699" i="4"/>
  <c r="A700" i="4"/>
  <c r="F698" i="4" l="1"/>
  <c r="C699" i="4"/>
  <c r="B699" i="4" s="1"/>
  <c r="E700" i="4"/>
  <c r="D700" i="4"/>
  <c r="C700" i="4" s="1"/>
  <c r="B700" i="4" s="1"/>
  <c r="A701" i="4"/>
  <c r="F699" i="4" l="1"/>
  <c r="F700" i="4" s="1"/>
  <c r="E701" i="4"/>
  <c r="D701" i="4"/>
  <c r="C701" i="4" s="1"/>
  <c r="B701" i="4" s="1"/>
  <c r="A702" i="4"/>
  <c r="F701" i="4" l="1"/>
  <c r="E702" i="4"/>
  <c r="D702" i="4"/>
  <c r="C702" i="4" s="1"/>
  <c r="B702" i="4" s="1"/>
  <c r="A703" i="4"/>
  <c r="F702" i="4" l="1"/>
  <c r="E703" i="4"/>
  <c r="D703" i="4"/>
  <c r="C703" i="4" s="1"/>
  <c r="B703" i="4" s="1"/>
  <c r="A704" i="4"/>
  <c r="F703" i="4" l="1"/>
  <c r="E704" i="4"/>
  <c r="D704" i="4"/>
  <c r="C704" i="4" s="1"/>
  <c r="B704" i="4" s="1"/>
  <c r="A705" i="4"/>
  <c r="F704" i="4" l="1"/>
  <c r="E705" i="4"/>
  <c r="D705" i="4"/>
  <c r="C705" i="4" s="1"/>
  <c r="B705" i="4" s="1"/>
  <c r="A706" i="4"/>
  <c r="F705" i="4" l="1"/>
  <c r="E706" i="4"/>
  <c r="D706" i="4"/>
  <c r="C706" i="4" s="1"/>
  <c r="B706" i="4" s="1"/>
  <c r="A707" i="4"/>
  <c r="F706" i="4" l="1"/>
  <c r="E707" i="4"/>
  <c r="D707" i="4"/>
  <c r="C707" i="4" s="1"/>
  <c r="B707" i="4" s="1"/>
  <c r="A708" i="4"/>
  <c r="F707" i="4" l="1"/>
  <c r="E708" i="4"/>
  <c r="D708" i="4"/>
  <c r="C708" i="4" s="1"/>
  <c r="B708" i="4" s="1"/>
  <c r="A709" i="4"/>
  <c r="F708" i="4" l="1"/>
  <c r="E709" i="4"/>
  <c r="D709" i="4"/>
  <c r="C709" i="4" s="1"/>
  <c r="B709" i="4" s="1"/>
  <c r="A710" i="4"/>
  <c r="F709" i="4" l="1"/>
  <c r="E710" i="4"/>
  <c r="D710" i="4"/>
  <c r="C710" i="4" s="1"/>
  <c r="B710" i="4" s="1"/>
  <c r="A711" i="4"/>
  <c r="F710" i="4" l="1"/>
  <c r="E711" i="4"/>
  <c r="D711" i="4"/>
  <c r="C711" i="4" s="1"/>
  <c r="B711" i="4" s="1"/>
  <c r="A712" i="4"/>
  <c r="F711" i="4" l="1"/>
  <c r="E712" i="4"/>
  <c r="D712" i="4"/>
  <c r="C712" i="4" s="1"/>
  <c r="B712" i="4" s="1"/>
  <c r="A713" i="4"/>
  <c r="F712" i="4" l="1"/>
  <c r="E713" i="4"/>
  <c r="D713" i="4"/>
  <c r="C713" i="4" s="1"/>
  <c r="B713" i="4" s="1"/>
  <c r="A714" i="4"/>
  <c r="F713" i="4" l="1"/>
  <c r="E714" i="4"/>
  <c r="D714" i="4"/>
  <c r="C714" i="4" s="1"/>
  <c r="B714" i="4" s="1"/>
  <c r="A715" i="4"/>
  <c r="F714" i="4" l="1"/>
  <c r="E715" i="4"/>
  <c r="D715" i="4"/>
  <c r="C715" i="4" s="1"/>
  <c r="B715" i="4" s="1"/>
  <c r="A716" i="4"/>
  <c r="F715" i="4" l="1"/>
  <c r="E716" i="4"/>
  <c r="D716" i="4"/>
  <c r="C716" i="4" s="1"/>
  <c r="B716" i="4" s="1"/>
  <c r="A717" i="4"/>
  <c r="F716" i="4" l="1"/>
  <c r="E717" i="4"/>
  <c r="D717" i="4"/>
  <c r="C717" i="4" s="1"/>
  <c r="B717" i="4" s="1"/>
  <c r="A718" i="4"/>
  <c r="F717" i="4" l="1"/>
  <c r="E718" i="4"/>
  <c r="D718" i="4"/>
  <c r="C718" i="4" s="1"/>
  <c r="B718" i="4" s="1"/>
  <c r="A719" i="4"/>
  <c r="F718" i="4" l="1"/>
  <c r="E719" i="4"/>
  <c r="D719" i="4"/>
  <c r="C719" i="4" s="1"/>
  <c r="B719" i="4" s="1"/>
  <c r="A720" i="4"/>
  <c r="F719" i="4" l="1"/>
  <c r="E720" i="4"/>
  <c r="D720" i="4"/>
  <c r="C720" i="4" s="1"/>
  <c r="B720" i="4" s="1"/>
  <c r="A721" i="4"/>
  <c r="F720" i="4" l="1"/>
  <c r="E721" i="4"/>
  <c r="D721" i="4"/>
  <c r="C721" i="4" s="1"/>
  <c r="B721" i="4" s="1"/>
  <c r="A722" i="4"/>
  <c r="F721" i="4" l="1"/>
  <c r="E722" i="4"/>
  <c r="D722" i="4"/>
  <c r="C722" i="4" s="1"/>
  <c r="B722" i="4" s="1"/>
  <c r="A723" i="4"/>
  <c r="F722" i="4" l="1"/>
  <c r="E723" i="4"/>
  <c r="D723" i="4"/>
  <c r="C723" i="4" s="1"/>
  <c r="B723" i="4" s="1"/>
  <c r="A724" i="4"/>
  <c r="F723" i="4" l="1"/>
  <c r="E724" i="4"/>
  <c r="D724" i="4"/>
  <c r="C724" i="4" s="1"/>
  <c r="B724" i="4" s="1"/>
  <c r="A725" i="4"/>
  <c r="F724" i="4" l="1"/>
  <c r="D725" i="4"/>
  <c r="C725" i="4" s="1"/>
  <c r="E725" i="4"/>
  <c r="A726" i="4"/>
  <c r="F725" i="4" l="1"/>
  <c r="D726" i="4"/>
  <c r="E726" i="4"/>
  <c r="A727" i="4"/>
  <c r="B725" i="4"/>
  <c r="D727" i="4" l="1"/>
  <c r="E727" i="4"/>
  <c r="A728" i="4"/>
  <c r="C726" i="4"/>
  <c r="F726" i="4" s="1"/>
  <c r="C727" i="4" l="1"/>
  <c r="F727" i="4" s="1"/>
  <c r="B726" i="4"/>
  <c r="D728" i="4"/>
  <c r="E728" i="4"/>
  <c r="A729" i="4"/>
  <c r="B727" i="4" l="1"/>
  <c r="D729" i="4"/>
  <c r="E729" i="4"/>
  <c r="A730" i="4"/>
  <c r="C728" i="4"/>
  <c r="F728" i="4" s="1"/>
  <c r="C729" i="4" l="1"/>
  <c r="F729" i="4" s="1"/>
  <c r="D730" i="4"/>
  <c r="C730" i="4" s="1"/>
  <c r="E730" i="4"/>
  <c r="A731" i="4"/>
  <c r="B728" i="4"/>
  <c r="F730" i="4" l="1"/>
  <c r="B729" i="4"/>
  <c r="B730" i="4" s="1"/>
  <c r="D731" i="4"/>
  <c r="C731" i="4" s="1"/>
  <c r="E731" i="4"/>
  <c r="A732" i="4"/>
  <c r="F731" i="4" l="1"/>
  <c r="B731" i="4"/>
  <c r="D732" i="4"/>
  <c r="E732" i="4"/>
  <c r="A733" i="4"/>
  <c r="D733" i="4" l="1"/>
  <c r="E733" i="4"/>
  <c r="A734" i="4"/>
  <c r="C732" i="4"/>
  <c r="F732" i="4" s="1"/>
  <c r="C733" i="4" l="1"/>
  <c r="F733" i="4" s="1"/>
  <c r="D734" i="4"/>
  <c r="C734" i="4" s="1"/>
  <c r="E734" i="4"/>
  <c r="A735" i="4"/>
  <c r="B732" i="4"/>
  <c r="F734" i="4" l="1"/>
  <c r="B733" i="4"/>
  <c r="B734" i="4" s="1"/>
  <c r="D735" i="4"/>
  <c r="C735" i="4" s="1"/>
  <c r="E735" i="4"/>
  <c r="A736" i="4"/>
  <c r="F735" i="4" l="1"/>
  <c r="D736" i="4"/>
  <c r="C736" i="4" s="1"/>
  <c r="E736" i="4"/>
  <c r="A737" i="4"/>
  <c r="B735" i="4"/>
  <c r="F736" i="4" l="1"/>
  <c r="B736" i="4"/>
  <c r="D737" i="4"/>
  <c r="C737" i="4" s="1"/>
  <c r="E737" i="4"/>
  <c r="A738" i="4"/>
  <c r="F737" i="4" l="1"/>
  <c r="D738" i="4"/>
  <c r="C738" i="4" s="1"/>
  <c r="E738" i="4"/>
  <c r="A739" i="4"/>
  <c r="B737" i="4"/>
  <c r="F738" i="4" l="1"/>
  <c r="D739" i="4"/>
  <c r="C739" i="4" s="1"/>
  <c r="E739" i="4"/>
  <c r="A740" i="4"/>
  <c r="B738" i="4"/>
  <c r="F739" i="4" l="1"/>
  <c r="B739" i="4"/>
  <c r="D740" i="4"/>
  <c r="C740" i="4" s="1"/>
  <c r="E740" i="4"/>
  <c r="A741" i="4"/>
  <c r="F740" i="4" l="1"/>
  <c r="D741" i="4"/>
  <c r="C741" i="4" s="1"/>
  <c r="E741" i="4"/>
  <c r="A742" i="4"/>
  <c r="B740" i="4"/>
  <c r="F741" i="4" l="1"/>
  <c r="D742" i="4"/>
  <c r="C742" i="4" s="1"/>
  <c r="E742" i="4"/>
  <c r="A743" i="4"/>
  <c r="B741" i="4"/>
  <c r="F742" i="4" l="1"/>
  <c r="B742" i="4"/>
  <c r="D743" i="4"/>
  <c r="C743" i="4" s="1"/>
  <c r="E743" i="4"/>
  <c r="A744" i="4"/>
  <c r="F743" i="4" l="1"/>
  <c r="D744" i="4"/>
  <c r="C744" i="4" s="1"/>
  <c r="E744" i="4"/>
  <c r="A745" i="4"/>
  <c r="B743" i="4"/>
  <c r="F744" i="4" l="1"/>
  <c r="D745" i="4"/>
  <c r="C745" i="4" s="1"/>
  <c r="E745" i="4"/>
  <c r="A746" i="4"/>
  <c r="B744" i="4"/>
  <c r="F745" i="4" l="1"/>
  <c r="B745" i="4"/>
  <c r="D746" i="4"/>
  <c r="C746" i="4" s="1"/>
  <c r="E746" i="4"/>
  <c r="A747" i="4"/>
  <c r="F746" i="4" l="1"/>
  <c r="D747" i="4"/>
  <c r="C747" i="4" s="1"/>
  <c r="E747" i="4"/>
  <c r="A748" i="4"/>
  <c r="B746" i="4"/>
  <c r="F747" i="4" l="1"/>
  <c r="D748" i="4"/>
  <c r="C748" i="4" s="1"/>
  <c r="E748" i="4"/>
  <c r="A749" i="4"/>
  <c r="B747" i="4"/>
  <c r="F748" i="4" l="1"/>
  <c r="B748" i="4"/>
  <c r="D749" i="4"/>
  <c r="C749" i="4" s="1"/>
  <c r="E749" i="4"/>
  <c r="A750" i="4"/>
  <c r="F749" i="4" l="1"/>
  <c r="D750" i="4"/>
  <c r="C750" i="4" s="1"/>
  <c r="E750" i="4"/>
  <c r="A751" i="4"/>
  <c r="B749" i="4"/>
  <c r="F750" i="4" l="1"/>
  <c r="D751" i="4"/>
  <c r="C751" i="4" s="1"/>
  <c r="E751" i="4"/>
  <c r="A752" i="4"/>
  <c r="B750" i="4"/>
  <c r="F751" i="4" l="1"/>
  <c r="B751" i="4"/>
  <c r="D752" i="4"/>
  <c r="C752" i="4" s="1"/>
  <c r="E752" i="4"/>
  <c r="A753" i="4"/>
  <c r="F752" i="4" l="1"/>
  <c r="D753" i="4"/>
  <c r="C753" i="4" s="1"/>
  <c r="E753" i="4"/>
  <c r="A754" i="4"/>
  <c r="B752" i="4"/>
  <c r="F753" i="4" l="1"/>
  <c r="D754" i="4"/>
  <c r="C754" i="4" s="1"/>
  <c r="E754" i="4"/>
  <c r="A755" i="4"/>
  <c r="B753" i="4"/>
  <c r="F754" i="4" l="1"/>
  <c r="B754" i="4"/>
  <c r="D755" i="4"/>
  <c r="C755" i="4" s="1"/>
  <c r="E755" i="4"/>
  <c r="A756" i="4"/>
  <c r="F755" i="4" l="1"/>
  <c r="D756" i="4"/>
  <c r="C756" i="4" s="1"/>
  <c r="E756" i="4"/>
  <c r="A757" i="4"/>
  <c r="B755" i="4"/>
  <c r="F756" i="4" l="1"/>
  <c r="D757" i="4"/>
  <c r="C757" i="4" s="1"/>
  <c r="E757" i="4"/>
  <c r="A758" i="4"/>
  <c r="B756" i="4"/>
  <c r="F757" i="4" l="1"/>
  <c r="B757" i="4"/>
  <c r="D758" i="4"/>
  <c r="C758" i="4" s="1"/>
  <c r="E758" i="4"/>
  <c r="A759" i="4"/>
  <c r="F758" i="4" l="1"/>
  <c r="D759" i="4"/>
  <c r="C759" i="4" s="1"/>
  <c r="E759" i="4"/>
  <c r="A760" i="4"/>
  <c r="B758" i="4"/>
  <c r="F759" i="4" l="1"/>
  <c r="D760" i="4"/>
  <c r="C760" i="4" s="1"/>
  <c r="E760" i="4"/>
  <c r="A761" i="4"/>
  <c r="B759" i="4"/>
  <c r="F760" i="4" l="1"/>
  <c r="B760" i="4"/>
  <c r="D761" i="4"/>
  <c r="C761" i="4" s="1"/>
  <c r="E761" i="4"/>
  <c r="A762" i="4"/>
  <c r="F761" i="4" l="1"/>
  <c r="D762" i="4"/>
  <c r="C762" i="4" s="1"/>
  <c r="E762" i="4"/>
  <c r="A763" i="4"/>
  <c r="B761" i="4"/>
  <c r="F762" i="4" l="1"/>
  <c r="D763" i="4"/>
  <c r="C763" i="4" s="1"/>
  <c r="E763" i="4"/>
  <c r="A764" i="4"/>
  <c r="B762" i="4"/>
  <c r="F763" i="4" l="1"/>
  <c r="B763" i="4"/>
  <c r="D764" i="4"/>
  <c r="E764" i="4"/>
  <c r="A765" i="4"/>
  <c r="D765" i="4" l="1"/>
  <c r="E765" i="4"/>
  <c r="A766" i="4"/>
  <c r="C764" i="4"/>
  <c r="F764" i="4" s="1"/>
  <c r="C765" i="4" l="1"/>
  <c r="F765" i="4" s="1"/>
  <c r="D766" i="4"/>
  <c r="C766" i="4" s="1"/>
  <c r="E766" i="4"/>
  <c r="A767" i="4"/>
  <c r="B764" i="4"/>
  <c r="F766" i="4" l="1"/>
  <c r="B765" i="4"/>
  <c r="B766" i="4" s="1"/>
  <c r="D767" i="4"/>
  <c r="C767" i="4" s="1"/>
  <c r="E767" i="4"/>
  <c r="A768" i="4"/>
  <c r="F767" i="4" l="1"/>
  <c r="D768" i="4"/>
  <c r="C768" i="4" s="1"/>
  <c r="E768" i="4"/>
  <c r="A769" i="4"/>
  <c r="B767" i="4"/>
  <c r="F768" i="4" l="1"/>
  <c r="B768" i="4"/>
  <c r="D769" i="4"/>
  <c r="C769" i="4" s="1"/>
  <c r="E769" i="4"/>
  <c r="A770" i="4"/>
  <c r="F769" i="4" l="1"/>
  <c r="D770" i="4"/>
  <c r="C770" i="4" s="1"/>
  <c r="E770" i="4"/>
  <c r="A771" i="4"/>
  <c r="B769" i="4"/>
  <c r="F770" i="4" l="1"/>
  <c r="D771" i="4"/>
  <c r="C771" i="4" s="1"/>
  <c r="E771" i="4"/>
  <c r="A772" i="4"/>
  <c r="B770" i="4"/>
  <c r="F771" i="4" l="1"/>
  <c r="B771" i="4"/>
  <c r="D772" i="4"/>
  <c r="C772" i="4" s="1"/>
  <c r="E772" i="4"/>
  <c r="A773" i="4"/>
  <c r="F772" i="4" l="1"/>
  <c r="D773" i="4"/>
  <c r="C773" i="4" s="1"/>
  <c r="E773" i="4"/>
  <c r="A774" i="4"/>
  <c r="B772" i="4"/>
  <c r="F773" i="4" l="1"/>
  <c r="D774" i="4"/>
  <c r="C774" i="4" s="1"/>
  <c r="E774" i="4"/>
  <c r="A775" i="4"/>
  <c r="B773" i="4"/>
  <c r="F774" i="4" l="1"/>
  <c r="B774" i="4"/>
  <c r="D775" i="4"/>
  <c r="C775" i="4" s="1"/>
  <c r="E775" i="4"/>
  <c r="A776" i="4"/>
  <c r="F775" i="4" l="1"/>
  <c r="D776" i="4"/>
  <c r="C776" i="4" s="1"/>
  <c r="E776" i="4"/>
  <c r="A777" i="4"/>
  <c r="B775" i="4"/>
  <c r="F776" i="4" l="1"/>
  <c r="D777" i="4"/>
  <c r="C777" i="4" s="1"/>
  <c r="E777" i="4"/>
  <c r="A778" i="4"/>
  <c r="B776" i="4"/>
  <c r="F777" i="4" l="1"/>
  <c r="B777" i="4"/>
  <c r="D778" i="4"/>
  <c r="C778" i="4" s="1"/>
  <c r="E778" i="4"/>
  <c r="A779" i="4"/>
  <c r="F778" i="4" l="1"/>
  <c r="D779" i="4"/>
  <c r="C779" i="4" s="1"/>
  <c r="E779" i="4"/>
  <c r="A780" i="4"/>
  <c r="B778" i="4"/>
  <c r="F779" i="4" l="1"/>
  <c r="E780" i="4"/>
  <c r="D780" i="4"/>
  <c r="A781" i="4"/>
  <c r="B779" i="4"/>
  <c r="C780" i="4" l="1"/>
  <c r="F780" i="4" s="1"/>
  <c r="E781" i="4"/>
  <c r="D781" i="4"/>
  <c r="A782" i="4"/>
  <c r="B780" i="4" l="1"/>
  <c r="C781" i="4"/>
  <c r="F781" i="4" s="1"/>
  <c r="E782" i="4"/>
  <c r="D782" i="4"/>
  <c r="A783" i="4"/>
  <c r="B781" i="4" l="1"/>
  <c r="C782" i="4"/>
  <c r="E783" i="4"/>
  <c r="D783" i="4"/>
  <c r="A784" i="4"/>
  <c r="B782" i="4" l="1"/>
  <c r="F782" i="4"/>
  <c r="C783" i="4"/>
  <c r="E784" i="4"/>
  <c r="D784" i="4"/>
  <c r="A785" i="4"/>
  <c r="B783" i="4" l="1"/>
  <c r="F783" i="4"/>
  <c r="C784" i="4"/>
  <c r="B784" i="4" s="1"/>
  <c r="E785" i="4"/>
  <c r="D785" i="4"/>
  <c r="A786" i="4"/>
  <c r="F784" i="4" l="1"/>
  <c r="C785" i="4"/>
  <c r="B785" i="4" s="1"/>
  <c r="E786" i="4"/>
  <c r="D786" i="4"/>
  <c r="A787" i="4"/>
  <c r="F785" i="4" l="1"/>
  <c r="C786" i="4"/>
  <c r="B786" i="4" s="1"/>
  <c r="E787" i="4"/>
  <c r="D787" i="4"/>
  <c r="A788" i="4"/>
  <c r="F786" i="4" l="1"/>
  <c r="C787" i="4"/>
  <c r="B787" i="4" s="1"/>
  <c r="E788" i="4"/>
  <c r="D788" i="4"/>
  <c r="A789" i="4"/>
  <c r="F787" i="4" l="1"/>
  <c r="C788" i="4"/>
  <c r="B788" i="4" s="1"/>
  <c r="E789" i="4"/>
  <c r="D789" i="4"/>
  <c r="A790" i="4"/>
  <c r="F788" i="4" l="1"/>
  <c r="C789" i="4"/>
  <c r="B789" i="4" s="1"/>
  <c r="E790" i="4"/>
  <c r="D790" i="4"/>
  <c r="A791" i="4"/>
  <c r="F789" i="4" l="1"/>
  <c r="C790" i="4"/>
  <c r="B790" i="4" s="1"/>
  <c r="E791" i="4"/>
  <c r="D791" i="4"/>
  <c r="A792" i="4"/>
  <c r="F790" i="4" l="1"/>
  <c r="C791" i="4"/>
  <c r="B791" i="4" s="1"/>
  <c r="E792" i="4"/>
  <c r="D792" i="4"/>
  <c r="A793" i="4"/>
  <c r="F791" i="4" l="1"/>
  <c r="C792" i="4"/>
  <c r="B792" i="4" s="1"/>
  <c r="E793" i="4"/>
  <c r="D793" i="4"/>
  <c r="A794" i="4"/>
  <c r="F792" i="4" l="1"/>
  <c r="C793" i="4"/>
  <c r="B793" i="4" s="1"/>
  <c r="E794" i="4"/>
  <c r="D794" i="4"/>
  <c r="C794" i="4" s="1"/>
  <c r="A795" i="4"/>
  <c r="F793" i="4" l="1"/>
  <c r="F794" i="4" s="1"/>
  <c r="B794" i="4"/>
  <c r="E795" i="4"/>
  <c r="D795" i="4"/>
  <c r="C795" i="4" s="1"/>
  <c r="B795" i="4" s="1"/>
  <c r="A796" i="4"/>
  <c r="F795" i="4" l="1"/>
  <c r="E796" i="4"/>
  <c r="D796" i="4"/>
  <c r="C796" i="4" s="1"/>
  <c r="B796" i="4" s="1"/>
  <c r="A797" i="4"/>
  <c r="F796" i="4" l="1"/>
  <c r="E797" i="4"/>
  <c r="D797" i="4"/>
  <c r="C797" i="4" s="1"/>
  <c r="B797" i="4" s="1"/>
  <c r="A798" i="4"/>
  <c r="F797" i="4" l="1"/>
  <c r="E798" i="4"/>
  <c r="D798" i="4"/>
  <c r="C798" i="4" s="1"/>
  <c r="B798" i="4" s="1"/>
  <c r="A799" i="4"/>
  <c r="F798" i="4" l="1"/>
  <c r="E799" i="4"/>
  <c r="D799" i="4"/>
  <c r="C799" i="4" s="1"/>
  <c r="B799" i="4" s="1"/>
  <c r="A800" i="4"/>
  <c r="F799" i="4" l="1"/>
  <c r="E800" i="4"/>
  <c r="D800" i="4"/>
  <c r="C800" i="4" s="1"/>
  <c r="B800" i="4" s="1"/>
  <c r="A801" i="4"/>
  <c r="F800" i="4" l="1"/>
  <c r="E801" i="4"/>
  <c r="D801" i="4"/>
  <c r="C801" i="4" s="1"/>
  <c r="B801" i="4" s="1"/>
  <c r="A802" i="4"/>
  <c r="F801" i="4" l="1"/>
  <c r="E802" i="4"/>
  <c r="D802" i="4"/>
  <c r="A803" i="4"/>
  <c r="C802" i="4" l="1"/>
  <c r="B802" i="4" s="1"/>
  <c r="E803" i="4"/>
  <c r="D803" i="4"/>
  <c r="A804" i="4"/>
  <c r="F802" i="4" l="1"/>
  <c r="C803" i="4"/>
  <c r="B803" i="4" s="1"/>
  <c r="E804" i="4"/>
  <c r="D804" i="4"/>
  <c r="A805" i="4"/>
  <c r="F803" i="4" l="1"/>
  <c r="C804" i="4"/>
  <c r="B804" i="4" s="1"/>
  <c r="E805" i="4"/>
  <c r="D805" i="4"/>
  <c r="A806" i="4"/>
  <c r="F804" i="4" l="1"/>
  <c r="C805" i="4"/>
  <c r="B805" i="4" s="1"/>
  <c r="E806" i="4"/>
  <c r="D806" i="4"/>
  <c r="A807" i="4"/>
  <c r="F805" i="4" l="1"/>
  <c r="C806" i="4"/>
  <c r="B806" i="4" s="1"/>
  <c r="E807" i="4"/>
  <c r="D807" i="4"/>
  <c r="A808" i="4"/>
  <c r="F806" i="4" l="1"/>
  <c r="C807" i="4"/>
  <c r="B807" i="4" s="1"/>
  <c r="E808" i="4"/>
  <c r="D808" i="4"/>
  <c r="A809" i="4"/>
  <c r="F807" i="4" l="1"/>
  <c r="C808" i="4"/>
  <c r="B808" i="4" s="1"/>
  <c r="E809" i="4"/>
  <c r="D809" i="4"/>
  <c r="A810" i="4"/>
  <c r="F808" i="4" l="1"/>
  <c r="C809" i="4"/>
  <c r="B809" i="4" s="1"/>
  <c r="E810" i="4"/>
  <c r="D810" i="4"/>
  <c r="A811" i="4"/>
  <c r="F809" i="4" l="1"/>
  <c r="C810" i="4"/>
  <c r="B810" i="4" s="1"/>
  <c r="E811" i="4"/>
  <c r="D811" i="4"/>
  <c r="A812" i="4"/>
  <c r="F810" i="4" l="1"/>
  <c r="C811" i="4"/>
  <c r="B811" i="4" s="1"/>
  <c r="E812" i="4"/>
  <c r="D812" i="4"/>
  <c r="A813" i="4"/>
  <c r="F811" i="4" l="1"/>
  <c r="C812" i="4"/>
  <c r="B812" i="4" s="1"/>
  <c r="E813" i="4"/>
  <c r="D813" i="4"/>
  <c r="A814" i="4"/>
  <c r="F812" i="4" l="1"/>
  <c r="C813" i="4"/>
  <c r="B813" i="4" s="1"/>
  <c r="E814" i="4"/>
  <c r="D814" i="4"/>
  <c r="A815" i="4"/>
  <c r="F813" i="4" l="1"/>
  <c r="C814" i="4"/>
  <c r="B814" i="4" s="1"/>
  <c r="E815" i="4"/>
  <c r="D815" i="4"/>
  <c r="A816" i="4"/>
  <c r="F814" i="4" l="1"/>
  <c r="C815" i="4"/>
  <c r="B815" i="4" s="1"/>
  <c r="E816" i="4"/>
  <c r="D816" i="4"/>
  <c r="A817" i="4"/>
  <c r="F815" i="4" l="1"/>
  <c r="C816" i="4"/>
  <c r="B816" i="4" s="1"/>
  <c r="E817" i="4"/>
  <c r="D817" i="4"/>
  <c r="A818" i="4"/>
  <c r="F816" i="4" l="1"/>
  <c r="C817" i="4"/>
  <c r="B817" i="4" s="1"/>
  <c r="E818" i="4"/>
  <c r="D818" i="4"/>
  <c r="C818" i="4" s="1"/>
  <c r="A819" i="4"/>
  <c r="B818" i="4" l="1"/>
  <c r="F817" i="4"/>
  <c r="F818" i="4" s="1"/>
  <c r="E819" i="4"/>
  <c r="D819" i="4"/>
  <c r="C819" i="4" s="1"/>
  <c r="B819" i="4" s="1"/>
  <c r="A820" i="4"/>
  <c r="F819" i="4" l="1"/>
  <c r="E820" i="4"/>
  <c r="D820" i="4"/>
  <c r="C820" i="4" s="1"/>
  <c r="B820" i="4" s="1"/>
  <c r="A821" i="4"/>
  <c r="F820" i="4" l="1"/>
  <c r="E821" i="4"/>
  <c r="D821" i="4"/>
  <c r="C821" i="4" s="1"/>
  <c r="B821" i="4" s="1"/>
  <c r="A822" i="4"/>
  <c r="F821" i="4" l="1"/>
  <c r="E822" i="4"/>
  <c r="D822" i="4"/>
  <c r="C822" i="4" s="1"/>
  <c r="B822" i="4" s="1"/>
  <c r="A823" i="4"/>
  <c r="F822" i="4" l="1"/>
  <c r="E823" i="4"/>
  <c r="D823" i="4"/>
  <c r="C823" i="4" s="1"/>
  <c r="B823" i="4" s="1"/>
  <c r="A824" i="4"/>
  <c r="F823" i="4" l="1"/>
  <c r="E824" i="4"/>
  <c r="D824" i="4"/>
  <c r="C824" i="4" s="1"/>
  <c r="B824" i="4" s="1"/>
  <c r="A825" i="4"/>
  <c r="F824" i="4" l="1"/>
  <c r="E825" i="4"/>
  <c r="D825" i="4"/>
  <c r="C825" i="4" s="1"/>
  <c r="B825" i="4" s="1"/>
  <c r="A826" i="4"/>
  <c r="F825" i="4" l="1"/>
  <c r="E826" i="4"/>
  <c r="D826" i="4"/>
  <c r="C826" i="4" s="1"/>
  <c r="B826" i="4" s="1"/>
  <c r="A827" i="4"/>
  <c r="F826" i="4" l="1"/>
  <c r="E827" i="4"/>
  <c r="D827" i="4"/>
  <c r="C827" i="4" s="1"/>
  <c r="B827" i="4" s="1"/>
  <c r="A828" i="4"/>
  <c r="F827" i="4" l="1"/>
  <c r="E828" i="4"/>
  <c r="D828" i="4"/>
  <c r="C828" i="4" s="1"/>
  <c r="B828" i="4" s="1"/>
  <c r="A829" i="4"/>
  <c r="F828" i="4" l="1"/>
  <c r="E829" i="4"/>
  <c r="D829" i="4"/>
  <c r="C829" i="4" s="1"/>
  <c r="B829" i="4" s="1"/>
  <c r="A830" i="4"/>
  <c r="F829" i="4" l="1"/>
  <c r="E830" i="4"/>
  <c r="D830" i="4"/>
  <c r="C830" i="4" s="1"/>
  <c r="B830" i="4" s="1"/>
  <c r="A831" i="4"/>
  <c r="F830" i="4" l="1"/>
  <c r="E831" i="4"/>
  <c r="D831" i="4"/>
  <c r="C831" i="4" s="1"/>
  <c r="B831" i="4" s="1"/>
  <c r="A832" i="4"/>
  <c r="F831" i="4" l="1"/>
  <c r="E832" i="4"/>
  <c r="D832" i="4"/>
  <c r="C832" i="4" s="1"/>
  <c r="B832" i="4" s="1"/>
  <c r="A833" i="4"/>
  <c r="F832" i="4" l="1"/>
  <c r="E833" i="4"/>
  <c r="D833" i="4"/>
  <c r="C833" i="4" s="1"/>
  <c r="B833" i="4" s="1"/>
  <c r="A834" i="4"/>
  <c r="F833" i="4" l="1"/>
  <c r="E834" i="4"/>
  <c r="D834" i="4"/>
  <c r="A835" i="4"/>
  <c r="C834" i="4" l="1"/>
  <c r="B834" i="4" s="1"/>
  <c r="E835" i="4"/>
  <c r="D835" i="4"/>
  <c r="A836" i="4"/>
  <c r="F834" i="4" l="1"/>
  <c r="C835" i="4"/>
  <c r="B835" i="4" s="1"/>
  <c r="E836" i="4"/>
  <c r="D836" i="4"/>
  <c r="A837" i="4"/>
  <c r="F835" i="4" l="1"/>
  <c r="C836" i="4"/>
  <c r="B836" i="4" s="1"/>
  <c r="E837" i="4"/>
  <c r="D837" i="4"/>
  <c r="A838" i="4"/>
  <c r="F836" i="4" l="1"/>
  <c r="C837" i="4"/>
  <c r="B837" i="4" s="1"/>
  <c r="E838" i="4"/>
  <c r="D838" i="4"/>
  <c r="A839" i="4"/>
  <c r="F837" i="4" l="1"/>
  <c r="C838" i="4"/>
  <c r="B838" i="4" s="1"/>
  <c r="E839" i="4"/>
  <c r="D839" i="4"/>
  <c r="A840" i="4"/>
  <c r="F838" i="4" l="1"/>
  <c r="C839" i="4"/>
  <c r="B839" i="4" s="1"/>
  <c r="E840" i="4"/>
  <c r="D840" i="4"/>
  <c r="A841" i="4"/>
  <c r="F839" i="4" l="1"/>
  <c r="C840" i="4"/>
  <c r="B840" i="4" s="1"/>
  <c r="E841" i="4"/>
  <c r="D841" i="4"/>
  <c r="A842" i="4"/>
  <c r="F840" i="4" l="1"/>
  <c r="C841" i="4"/>
  <c r="B841" i="4" s="1"/>
  <c r="E842" i="4"/>
  <c r="D842" i="4"/>
  <c r="A843" i="4"/>
  <c r="F841" i="4" l="1"/>
  <c r="C842" i="4"/>
  <c r="B842" i="4" s="1"/>
  <c r="E843" i="4"/>
  <c r="D843" i="4"/>
  <c r="A844" i="4"/>
  <c r="F842" i="4" l="1"/>
  <c r="C843" i="4"/>
  <c r="B843" i="4" s="1"/>
  <c r="E844" i="4"/>
  <c r="D844" i="4"/>
  <c r="A845" i="4"/>
  <c r="F843" i="4" l="1"/>
  <c r="C844" i="4"/>
  <c r="B844" i="4" s="1"/>
  <c r="E845" i="4"/>
  <c r="D845" i="4"/>
  <c r="A846" i="4"/>
  <c r="F844" i="4" l="1"/>
  <c r="C845" i="4"/>
  <c r="B845" i="4" s="1"/>
  <c r="E846" i="4"/>
  <c r="D846" i="4"/>
  <c r="A847" i="4"/>
  <c r="F845" i="4" l="1"/>
  <c r="C846" i="4"/>
  <c r="B846" i="4" s="1"/>
  <c r="E847" i="4"/>
  <c r="D847" i="4"/>
  <c r="A848" i="4"/>
  <c r="F846" i="4" l="1"/>
  <c r="C847" i="4"/>
  <c r="B847" i="4" s="1"/>
  <c r="E848" i="4"/>
  <c r="D848" i="4"/>
  <c r="A849" i="4"/>
  <c r="F847" i="4" l="1"/>
  <c r="C848" i="4"/>
  <c r="B848" i="4" s="1"/>
  <c r="E849" i="4"/>
  <c r="D849" i="4"/>
  <c r="A850" i="4"/>
  <c r="F848" i="4" l="1"/>
  <c r="C849" i="4"/>
  <c r="B849" i="4" s="1"/>
  <c r="E850" i="4"/>
  <c r="D850" i="4"/>
  <c r="A851" i="4"/>
  <c r="F849" i="4" l="1"/>
  <c r="C850" i="4"/>
  <c r="B850" i="4" s="1"/>
  <c r="E851" i="4"/>
  <c r="D851" i="4"/>
  <c r="A852" i="4"/>
  <c r="F850" i="4" l="1"/>
  <c r="C851" i="4"/>
  <c r="B851" i="4" s="1"/>
  <c r="E852" i="4"/>
  <c r="D852" i="4"/>
  <c r="A853" i="4"/>
  <c r="F851" i="4" l="1"/>
  <c r="C852" i="4"/>
  <c r="B852" i="4" s="1"/>
  <c r="E853" i="4"/>
  <c r="D853" i="4"/>
  <c r="A854" i="4"/>
  <c r="F852" i="4" l="1"/>
  <c r="C853" i="4"/>
  <c r="B853" i="4" s="1"/>
  <c r="E854" i="4"/>
  <c r="D854" i="4"/>
  <c r="A855" i="4"/>
  <c r="F853" i="4" l="1"/>
  <c r="C854" i="4"/>
  <c r="B854" i="4" s="1"/>
  <c r="E855" i="4"/>
  <c r="D855" i="4"/>
  <c r="A856" i="4"/>
  <c r="F854" i="4" l="1"/>
  <c r="C855" i="4"/>
  <c r="B855" i="4" s="1"/>
  <c r="E856" i="4"/>
  <c r="D856" i="4"/>
  <c r="A857" i="4"/>
  <c r="F855" i="4" l="1"/>
  <c r="C856" i="4"/>
  <c r="B856" i="4" s="1"/>
  <c r="E857" i="4"/>
  <c r="D857" i="4"/>
  <c r="A858" i="4"/>
  <c r="F856" i="4" l="1"/>
  <c r="C857" i="4"/>
  <c r="B857" i="4" s="1"/>
  <c r="E858" i="4"/>
  <c r="D858" i="4"/>
  <c r="A859" i="4"/>
  <c r="F857" i="4" l="1"/>
  <c r="C858" i="4"/>
  <c r="B858" i="4" s="1"/>
  <c r="E859" i="4"/>
  <c r="D859" i="4"/>
  <c r="A860" i="4"/>
  <c r="F858" i="4" l="1"/>
  <c r="C859" i="4"/>
  <c r="B859" i="4" s="1"/>
  <c r="E860" i="4"/>
  <c r="D860" i="4"/>
  <c r="A861" i="4"/>
  <c r="F859" i="4" l="1"/>
  <c r="C860" i="4"/>
  <c r="B860" i="4" s="1"/>
  <c r="E861" i="4"/>
  <c r="D861" i="4"/>
  <c r="A862" i="4"/>
  <c r="F860" i="4" l="1"/>
  <c r="C861" i="4"/>
  <c r="B861" i="4" s="1"/>
  <c r="E862" i="4"/>
  <c r="D862" i="4"/>
  <c r="A863" i="4"/>
  <c r="F861" i="4" l="1"/>
  <c r="C862" i="4"/>
  <c r="B862" i="4" s="1"/>
  <c r="E863" i="4"/>
  <c r="D863" i="4"/>
  <c r="A864" i="4"/>
  <c r="F862" i="4" l="1"/>
  <c r="C863" i="4"/>
  <c r="B863" i="4" s="1"/>
  <c r="E864" i="4"/>
  <c r="D864" i="4"/>
  <c r="A865" i="4"/>
  <c r="F863" i="4" l="1"/>
  <c r="C864" i="4"/>
  <c r="B864" i="4" s="1"/>
  <c r="E865" i="4"/>
  <c r="D865" i="4"/>
  <c r="A866" i="4"/>
  <c r="F864" i="4" l="1"/>
  <c r="C865" i="4"/>
  <c r="B865" i="4" s="1"/>
  <c r="E866" i="4"/>
  <c r="D866" i="4"/>
  <c r="C866" i="4" s="1"/>
  <c r="A867" i="4"/>
  <c r="B866" i="4" l="1"/>
  <c r="F865" i="4"/>
  <c r="F866" i="4" s="1"/>
  <c r="E867" i="4"/>
  <c r="D867" i="4"/>
  <c r="C867" i="4" s="1"/>
  <c r="B867" i="4" s="1"/>
  <c r="A868" i="4"/>
  <c r="F867" i="4" l="1"/>
  <c r="E868" i="4"/>
  <c r="D868" i="4"/>
  <c r="C868" i="4" s="1"/>
  <c r="B868" i="4" s="1"/>
  <c r="A869" i="4"/>
  <c r="F868" i="4" l="1"/>
  <c r="E869" i="4"/>
  <c r="D869" i="4"/>
  <c r="C869" i="4" s="1"/>
  <c r="B869" i="4" s="1"/>
  <c r="A870" i="4"/>
  <c r="F869" i="4" l="1"/>
  <c r="E870" i="4"/>
  <c r="D870" i="4"/>
  <c r="C870" i="4" s="1"/>
  <c r="B870" i="4" s="1"/>
  <c r="A871" i="4"/>
  <c r="F870" i="4" l="1"/>
  <c r="E871" i="4"/>
  <c r="D871" i="4"/>
  <c r="C871" i="4" s="1"/>
  <c r="B871" i="4" s="1"/>
  <c r="A872" i="4"/>
  <c r="F871" i="4" l="1"/>
  <c r="E872" i="4"/>
  <c r="D872" i="4"/>
  <c r="C872" i="4" s="1"/>
  <c r="B872" i="4" s="1"/>
  <c r="A873" i="4"/>
  <c r="F872" i="4" l="1"/>
  <c r="E873" i="4"/>
  <c r="D873" i="4"/>
  <c r="C873" i="4" s="1"/>
  <c r="B873" i="4" s="1"/>
  <c r="A874" i="4"/>
  <c r="F873" i="4" l="1"/>
  <c r="E874" i="4"/>
  <c r="D874" i="4"/>
  <c r="C874" i="4" s="1"/>
  <c r="B874" i="4" s="1"/>
  <c r="A875" i="4"/>
  <c r="F874" i="4" l="1"/>
  <c r="E875" i="4"/>
  <c r="D875" i="4"/>
  <c r="C875" i="4" s="1"/>
  <c r="B875" i="4" s="1"/>
  <c r="A876" i="4"/>
  <c r="F875" i="4" l="1"/>
  <c r="E876" i="4"/>
  <c r="D876" i="4"/>
  <c r="C876" i="4" s="1"/>
  <c r="B876" i="4" s="1"/>
  <c r="A877" i="4"/>
  <c r="F876" i="4" l="1"/>
  <c r="E877" i="4"/>
  <c r="D877" i="4"/>
  <c r="C877" i="4" s="1"/>
  <c r="B877" i="4" s="1"/>
  <c r="A878" i="4"/>
  <c r="F877" i="4" l="1"/>
  <c r="E878" i="4"/>
  <c r="D878" i="4"/>
  <c r="C878" i="4" s="1"/>
  <c r="B878" i="4" s="1"/>
  <c r="A879" i="4"/>
  <c r="F878" i="4" l="1"/>
  <c r="E879" i="4"/>
  <c r="D879" i="4"/>
  <c r="C879" i="4" s="1"/>
  <c r="B879" i="4" s="1"/>
  <c r="A880" i="4"/>
  <c r="F879" i="4" l="1"/>
  <c r="E880" i="4"/>
  <c r="D880" i="4"/>
  <c r="C880" i="4" s="1"/>
  <c r="B880" i="4" s="1"/>
  <c r="A881" i="4"/>
  <c r="F880" i="4" l="1"/>
  <c r="E881" i="4"/>
  <c r="D881" i="4"/>
  <c r="C881" i="4" s="1"/>
  <c r="B881" i="4" s="1"/>
  <c r="A882" i="4"/>
  <c r="F881" i="4" l="1"/>
  <c r="E882" i="4"/>
  <c r="D882" i="4"/>
  <c r="A883" i="4"/>
  <c r="C882" i="4" l="1"/>
  <c r="B882" i="4" s="1"/>
  <c r="E883" i="4"/>
  <c r="D883" i="4"/>
  <c r="A884" i="4"/>
  <c r="F882" i="4" l="1"/>
  <c r="C883" i="4"/>
  <c r="B883" i="4" s="1"/>
  <c r="E884" i="4"/>
  <c r="D884" i="4"/>
  <c r="A885" i="4"/>
  <c r="F883" i="4" l="1"/>
  <c r="C884" i="4"/>
  <c r="B884" i="4" s="1"/>
  <c r="E885" i="4"/>
  <c r="D885" i="4"/>
  <c r="A886" i="4"/>
  <c r="F884" i="4" l="1"/>
  <c r="C885" i="4"/>
  <c r="B885" i="4" s="1"/>
  <c r="E886" i="4"/>
  <c r="D886" i="4"/>
  <c r="A887" i="4"/>
  <c r="F885" i="4" l="1"/>
  <c r="C886" i="4"/>
  <c r="B886" i="4" s="1"/>
  <c r="E887" i="4"/>
  <c r="D887" i="4"/>
  <c r="A888" i="4"/>
  <c r="F886" i="4" l="1"/>
  <c r="C887" i="4"/>
  <c r="B887" i="4" s="1"/>
  <c r="E888" i="4"/>
  <c r="D888" i="4"/>
  <c r="A889" i="4"/>
  <c r="F887" i="4" l="1"/>
  <c r="C888" i="4"/>
  <c r="B888" i="4" s="1"/>
  <c r="E889" i="4"/>
  <c r="D889" i="4"/>
  <c r="A890" i="4"/>
  <c r="F888" i="4" l="1"/>
  <c r="C889" i="4"/>
  <c r="B889" i="4" s="1"/>
  <c r="E890" i="4"/>
  <c r="D890" i="4"/>
  <c r="A891" i="4"/>
  <c r="F889" i="4" l="1"/>
  <c r="C890" i="4"/>
  <c r="B890" i="4" s="1"/>
  <c r="E891" i="4"/>
  <c r="D891" i="4"/>
  <c r="C891" i="4" s="1"/>
  <c r="A892" i="4"/>
  <c r="B891" i="4" l="1"/>
  <c r="F890" i="4"/>
  <c r="F891" i="4" s="1"/>
  <c r="E892" i="4"/>
  <c r="D892" i="4"/>
  <c r="A893" i="4"/>
  <c r="C892" i="4" l="1"/>
  <c r="B892" i="4" s="1"/>
  <c r="E893" i="4"/>
  <c r="D893" i="4"/>
  <c r="A894" i="4"/>
  <c r="F892" i="4" l="1"/>
  <c r="C893" i="4"/>
  <c r="B893" i="4" s="1"/>
  <c r="E894" i="4"/>
  <c r="D894" i="4"/>
  <c r="A895" i="4"/>
  <c r="F893" i="4" l="1"/>
  <c r="C894" i="4"/>
  <c r="B894" i="4" s="1"/>
  <c r="E895" i="4"/>
  <c r="D895" i="4"/>
  <c r="A896" i="4"/>
  <c r="F894" i="4" l="1"/>
  <c r="C895" i="4"/>
  <c r="B895" i="4" s="1"/>
  <c r="E896" i="4"/>
  <c r="D896" i="4"/>
  <c r="A897" i="4"/>
  <c r="F895" i="4" l="1"/>
  <c r="C896" i="4"/>
  <c r="B896" i="4" s="1"/>
  <c r="E897" i="4"/>
  <c r="D897" i="4"/>
  <c r="A898" i="4"/>
  <c r="F896" i="4" l="1"/>
  <c r="C897" i="4"/>
  <c r="B897" i="4" s="1"/>
  <c r="E898" i="4"/>
  <c r="D898" i="4"/>
  <c r="A899" i="4"/>
  <c r="C898" i="4" l="1"/>
  <c r="B898" i="4" s="1"/>
  <c r="F897" i="4"/>
  <c r="E899" i="4"/>
  <c r="D899" i="4"/>
  <c r="A900" i="4"/>
  <c r="F898" i="4" l="1"/>
  <c r="C899" i="4"/>
  <c r="B899" i="4" s="1"/>
  <c r="E900" i="4"/>
  <c r="D900" i="4"/>
  <c r="A901" i="4"/>
  <c r="F899" i="4" l="1"/>
  <c r="C900" i="4"/>
  <c r="B900" i="4" s="1"/>
  <c r="E901" i="4"/>
  <c r="D901" i="4"/>
  <c r="A902" i="4"/>
  <c r="F900" i="4" l="1"/>
  <c r="C901" i="4"/>
  <c r="B901" i="4" s="1"/>
  <c r="E902" i="4"/>
  <c r="D902" i="4"/>
  <c r="A903" i="4"/>
  <c r="F901" i="4" l="1"/>
  <c r="C902" i="4"/>
  <c r="B902" i="4" s="1"/>
  <c r="E903" i="4"/>
  <c r="D903" i="4"/>
  <c r="A904" i="4"/>
  <c r="F902" i="4" l="1"/>
  <c r="C903" i="4"/>
  <c r="B903" i="4" s="1"/>
  <c r="E904" i="4"/>
  <c r="D904" i="4"/>
  <c r="A905" i="4"/>
  <c r="F903" i="4" l="1"/>
  <c r="C904" i="4"/>
  <c r="B904" i="4" s="1"/>
  <c r="E905" i="4"/>
  <c r="D905" i="4"/>
  <c r="C905" i="4" s="1"/>
  <c r="A906" i="4"/>
  <c r="F904" i="4" l="1"/>
  <c r="F905" i="4" s="1"/>
  <c r="B905" i="4"/>
  <c r="E906" i="4"/>
  <c r="D906" i="4"/>
  <c r="C906" i="4" s="1"/>
  <c r="B906" i="4" s="1"/>
  <c r="A907" i="4"/>
  <c r="F906" i="4" l="1"/>
  <c r="E907" i="4"/>
  <c r="D907" i="4"/>
  <c r="C907" i="4" s="1"/>
  <c r="B907" i="4" s="1"/>
  <c r="A908" i="4"/>
  <c r="F907" i="4" l="1"/>
  <c r="E908" i="4"/>
  <c r="D908" i="4"/>
  <c r="C908" i="4" s="1"/>
  <c r="B908" i="4" s="1"/>
  <c r="A909" i="4"/>
  <c r="F908" i="4" l="1"/>
  <c r="E909" i="4"/>
  <c r="D909" i="4"/>
  <c r="C909" i="4" s="1"/>
  <c r="B909" i="4" s="1"/>
  <c r="A910" i="4"/>
  <c r="F909" i="4" l="1"/>
  <c r="E910" i="4"/>
  <c r="D910" i="4"/>
  <c r="C910" i="4" s="1"/>
  <c r="B910" i="4" s="1"/>
  <c r="A911" i="4"/>
  <c r="F910" i="4" l="1"/>
  <c r="E911" i="4"/>
  <c r="D911" i="4"/>
  <c r="C911" i="4" s="1"/>
  <c r="B911" i="4" s="1"/>
  <c r="A912" i="4"/>
  <c r="F911" i="4" l="1"/>
  <c r="E912" i="4"/>
  <c r="C912" i="4"/>
  <c r="B912" i="4" s="1"/>
  <c r="D912" i="4"/>
  <c r="A913" i="4"/>
  <c r="F912" i="4" l="1"/>
  <c r="E913" i="4"/>
  <c r="C913" i="4"/>
  <c r="B913" i="4" s="1"/>
  <c r="D913" i="4"/>
  <c r="A914" i="4"/>
  <c r="F913" i="4" l="1"/>
  <c r="E914" i="4"/>
  <c r="C914" i="4"/>
  <c r="B914" i="4" s="1"/>
  <c r="D914" i="4"/>
  <c r="A915" i="4"/>
  <c r="F914" i="4" l="1"/>
  <c r="E915" i="4"/>
  <c r="C915" i="4"/>
  <c r="B915" i="4" s="1"/>
  <c r="D915" i="4"/>
  <c r="A916" i="4"/>
  <c r="F915" i="4" l="1"/>
  <c r="E916" i="4"/>
  <c r="C916" i="4"/>
  <c r="B916" i="4" s="1"/>
  <c r="D916" i="4"/>
  <c r="A917" i="4"/>
  <c r="F916" i="4" l="1"/>
  <c r="E917" i="4"/>
  <c r="C917" i="4"/>
  <c r="B917" i="4" s="1"/>
  <c r="D917" i="4"/>
  <c r="A918" i="4"/>
  <c r="F917" i="4" l="1"/>
  <c r="E918" i="4"/>
  <c r="C918" i="4"/>
  <c r="B918" i="4" s="1"/>
  <c r="D918" i="4"/>
  <c r="A919" i="4"/>
  <c r="F918" i="4" l="1"/>
  <c r="E919" i="4"/>
  <c r="C919" i="4"/>
  <c r="B919" i="4" s="1"/>
  <c r="D919" i="4"/>
  <c r="A920" i="4"/>
  <c r="F919" i="4" l="1"/>
  <c r="E920" i="4"/>
  <c r="C920" i="4"/>
  <c r="B920" i="4" s="1"/>
  <c r="D920" i="4"/>
  <c r="A921" i="4"/>
  <c r="F920" i="4" l="1"/>
  <c r="E921" i="4"/>
  <c r="C921" i="4"/>
  <c r="B921" i="4" s="1"/>
  <c r="D921" i="4"/>
  <c r="A922" i="4"/>
  <c r="F921" i="4" l="1"/>
  <c r="E922" i="4"/>
  <c r="C922" i="4"/>
  <c r="B922" i="4" s="1"/>
  <c r="D922" i="4"/>
  <c r="A923" i="4"/>
  <c r="F922" i="4" l="1"/>
  <c r="E923" i="4"/>
  <c r="C923" i="4"/>
  <c r="B923" i="4" s="1"/>
  <c r="D923" i="4"/>
  <c r="A924" i="4"/>
  <c r="F923" i="4" l="1"/>
  <c r="E924" i="4"/>
  <c r="C924" i="4"/>
  <c r="B924" i="4" s="1"/>
  <c r="D924" i="4"/>
  <c r="A925" i="4"/>
  <c r="F924" i="4" l="1"/>
  <c r="E925" i="4"/>
  <c r="C925" i="4"/>
  <c r="B925" i="4" s="1"/>
  <c r="D925" i="4"/>
  <c r="A926" i="4"/>
  <c r="F925" i="4" l="1"/>
  <c r="E926" i="4"/>
  <c r="C926" i="4"/>
  <c r="B926" i="4" s="1"/>
  <c r="D926" i="4"/>
  <c r="A927" i="4"/>
  <c r="F926" i="4" l="1"/>
  <c r="E927" i="4"/>
  <c r="C927" i="4"/>
  <c r="B927" i="4" s="1"/>
  <c r="D927" i="4"/>
  <c r="A928" i="4"/>
  <c r="F927" i="4" l="1"/>
  <c r="E928" i="4"/>
  <c r="C928" i="4"/>
  <c r="B928" i="4" s="1"/>
  <c r="D928" i="4"/>
  <c r="A929" i="4"/>
  <c r="F928" i="4" l="1"/>
  <c r="E929" i="4"/>
  <c r="C929" i="4"/>
  <c r="B929" i="4" s="1"/>
  <c r="D929" i="4"/>
  <c r="A930" i="4"/>
  <c r="F929" i="4" l="1"/>
  <c r="E930" i="4"/>
  <c r="D930" i="4"/>
  <c r="A931" i="4"/>
  <c r="C930" i="4" l="1"/>
  <c r="B930" i="4" s="1"/>
  <c r="E931" i="4"/>
  <c r="D931" i="4"/>
  <c r="A932" i="4"/>
  <c r="F930" i="4" l="1"/>
  <c r="C931" i="4"/>
  <c r="B931" i="4" s="1"/>
  <c r="E932" i="4"/>
  <c r="D932" i="4"/>
  <c r="A933" i="4"/>
  <c r="F931" i="4" l="1"/>
  <c r="C932" i="4"/>
  <c r="B932" i="4" s="1"/>
  <c r="E933" i="4"/>
  <c r="D933" i="4"/>
  <c r="A934" i="4"/>
  <c r="F932" i="4" l="1"/>
  <c r="C933" i="4"/>
  <c r="B933" i="4" s="1"/>
  <c r="E934" i="4"/>
  <c r="D934" i="4"/>
  <c r="A935" i="4"/>
  <c r="F933" i="4" l="1"/>
  <c r="C934" i="4"/>
  <c r="B934" i="4" s="1"/>
  <c r="E935" i="4"/>
  <c r="D935" i="4"/>
  <c r="A936" i="4"/>
  <c r="F934" i="4" l="1"/>
  <c r="C935" i="4"/>
  <c r="B935" i="4" s="1"/>
  <c r="E936" i="4"/>
  <c r="D936" i="4"/>
  <c r="A937" i="4"/>
  <c r="F935" i="4" l="1"/>
  <c r="C936" i="4"/>
  <c r="B936" i="4" s="1"/>
  <c r="E937" i="4"/>
  <c r="D937" i="4"/>
  <c r="A938" i="4"/>
  <c r="F936" i="4" l="1"/>
  <c r="C937" i="4"/>
  <c r="B937" i="4" s="1"/>
  <c r="E938" i="4"/>
  <c r="D938" i="4"/>
  <c r="A939" i="4"/>
  <c r="F937" i="4" l="1"/>
  <c r="C938" i="4"/>
  <c r="B938" i="4" s="1"/>
  <c r="E939" i="4"/>
  <c r="D939" i="4"/>
  <c r="A940" i="4"/>
  <c r="F938" i="4" l="1"/>
  <c r="C939" i="4"/>
  <c r="B939" i="4" s="1"/>
  <c r="E940" i="4"/>
  <c r="D940" i="4"/>
  <c r="A941" i="4"/>
  <c r="F939" i="4" l="1"/>
  <c r="C940" i="4"/>
  <c r="B940" i="4" s="1"/>
  <c r="E941" i="4"/>
  <c r="D941" i="4"/>
  <c r="A942" i="4"/>
  <c r="F940" i="4" l="1"/>
  <c r="C941" i="4"/>
  <c r="B941" i="4" s="1"/>
  <c r="E942" i="4"/>
  <c r="D942" i="4"/>
  <c r="A943" i="4"/>
  <c r="F941" i="4" l="1"/>
  <c r="C942" i="4"/>
  <c r="B942" i="4" s="1"/>
  <c r="E943" i="4"/>
  <c r="D943" i="4"/>
  <c r="A944" i="4"/>
  <c r="F942" i="4" l="1"/>
  <c r="C943" i="4"/>
  <c r="B943" i="4" s="1"/>
  <c r="E944" i="4"/>
  <c r="D944" i="4"/>
  <c r="A945" i="4"/>
  <c r="F943" i="4" l="1"/>
  <c r="C944" i="4"/>
  <c r="B944" i="4" s="1"/>
  <c r="E945" i="4"/>
  <c r="D945" i="4"/>
  <c r="A946" i="4"/>
  <c r="F944" i="4" l="1"/>
  <c r="C945" i="4"/>
  <c r="B945" i="4" s="1"/>
  <c r="E946" i="4"/>
  <c r="D946" i="4"/>
  <c r="C946" i="4"/>
  <c r="A947" i="4"/>
  <c r="B946" i="4" l="1"/>
  <c r="F945" i="4"/>
  <c r="F946" i="4" s="1"/>
  <c r="E947" i="4"/>
  <c r="C947" i="4"/>
  <c r="D947" i="4"/>
  <c r="A948" i="4"/>
  <c r="B947" i="4" l="1"/>
  <c r="F947" i="4"/>
  <c r="E948" i="4"/>
  <c r="C948" i="4"/>
  <c r="D948" i="4"/>
  <c r="A949" i="4"/>
  <c r="B948" i="4" l="1"/>
  <c r="F948" i="4"/>
  <c r="E949" i="4"/>
  <c r="C949" i="4"/>
  <c r="B949" i="4" s="1"/>
  <c r="D949" i="4"/>
  <c r="A950" i="4"/>
  <c r="F949" i="4" l="1"/>
  <c r="E950" i="4"/>
  <c r="D950" i="4"/>
  <c r="C950" i="4" s="1"/>
  <c r="B950" i="4" s="1"/>
  <c r="A951" i="4"/>
  <c r="F950" i="4" l="1"/>
  <c r="E951" i="4"/>
  <c r="C951" i="4"/>
  <c r="B951" i="4" s="1"/>
  <c r="D951" i="4"/>
  <c r="A952" i="4"/>
  <c r="F951" i="4" l="1"/>
  <c r="E952" i="4"/>
  <c r="C952" i="4"/>
  <c r="B952" i="4" s="1"/>
  <c r="D952" i="4"/>
  <c r="A953" i="4"/>
  <c r="F952" i="4" l="1"/>
  <c r="E953" i="4"/>
  <c r="C953" i="4"/>
  <c r="B953" i="4" s="1"/>
  <c r="D953" i="4"/>
  <c r="A954" i="4"/>
  <c r="F953" i="4" l="1"/>
  <c r="E954" i="4"/>
  <c r="D954" i="4"/>
  <c r="C954" i="4" s="1"/>
  <c r="B954" i="4" s="1"/>
  <c r="A955" i="4"/>
  <c r="F954" i="4" l="1"/>
  <c r="E955" i="4"/>
  <c r="C955" i="4"/>
  <c r="B955" i="4" s="1"/>
  <c r="D955" i="4"/>
  <c r="A956" i="4"/>
  <c r="F955" i="4" l="1"/>
  <c r="E956" i="4"/>
  <c r="C956" i="4"/>
  <c r="B956" i="4" s="1"/>
  <c r="D956" i="4"/>
  <c r="A957" i="4"/>
  <c r="F956" i="4" l="1"/>
  <c r="E957" i="4"/>
  <c r="C957" i="4"/>
  <c r="B957" i="4" s="1"/>
  <c r="D957" i="4"/>
  <c r="A958" i="4"/>
  <c r="F957" i="4" l="1"/>
  <c r="E958" i="4"/>
  <c r="C958" i="4"/>
  <c r="B958" i="4" s="1"/>
  <c r="D958" i="4"/>
  <c r="A959" i="4"/>
  <c r="F958" i="4" l="1"/>
  <c r="E959" i="4"/>
  <c r="C959" i="4"/>
  <c r="B959" i="4" s="1"/>
  <c r="D959" i="4"/>
  <c r="A960" i="4"/>
  <c r="F959" i="4" l="1"/>
  <c r="E960" i="4"/>
  <c r="C960" i="4"/>
  <c r="B960" i="4" s="1"/>
  <c r="D960" i="4"/>
  <c r="A961" i="4"/>
  <c r="F960" i="4" l="1"/>
  <c r="E961" i="4"/>
  <c r="C961" i="4"/>
  <c r="B961" i="4" s="1"/>
  <c r="D961" i="4"/>
  <c r="A962" i="4"/>
  <c r="F961" i="4" l="1"/>
  <c r="E962" i="4"/>
  <c r="D962" i="4"/>
  <c r="A963" i="4"/>
  <c r="C962" i="4" l="1"/>
  <c r="B962" i="4" s="1"/>
  <c r="E963" i="4"/>
  <c r="D963" i="4"/>
  <c r="A964" i="4"/>
  <c r="F962" i="4" l="1"/>
  <c r="C963" i="4"/>
  <c r="B963" i="4" s="1"/>
  <c r="E964" i="4"/>
  <c r="D964" i="4"/>
  <c r="A965" i="4"/>
  <c r="F963" i="4" l="1"/>
  <c r="C964" i="4"/>
  <c r="B964" i="4" s="1"/>
  <c r="E965" i="4"/>
  <c r="D965" i="4"/>
  <c r="A966" i="4"/>
  <c r="F964" i="4" l="1"/>
  <c r="C965" i="4"/>
  <c r="B965" i="4" s="1"/>
  <c r="E966" i="4"/>
  <c r="D966" i="4"/>
  <c r="A967" i="4"/>
  <c r="F965" i="4" l="1"/>
  <c r="C966" i="4"/>
  <c r="B966" i="4" s="1"/>
  <c r="E967" i="4"/>
  <c r="D967" i="4"/>
  <c r="A968" i="4"/>
  <c r="F966" i="4" l="1"/>
  <c r="C967" i="4"/>
  <c r="B967" i="4" s="1"/>
  <c r="E968" i="4"/>
  <c r="D968" i="4"/>
  <c r="A969" i="4"/>
  <c r="F967" i="4" l="1"/>
  <c r="C968" i="4"/>
  <c r="B968" i="4" s="1"/>
  <c r="E969" i="4"/>
  <c r="D969" i="4"/>
  <c r="A970" i="4"/>
  <c r="F968" i="4" l="1"/>
  <c r="C969" i="4"/>
  <c r="B969" i="4" s="1"/>
  <c r="E970" i="4"/>
  <c r="D970" i="4"/>
  <c r="A971" i="4"/>
  <c r="F969" i="4" l="1"/>
  <c r="C970" i="4"/>
  <c r="B970" i="4" s="1"/>
  <c r="E971" i="4"/>
  <c r="D971" i="4"/>
  <c r="A972" i="4"/>
  <c r="F970" i="4" l="1"/>
  <c r="C971" i="4"/>
  <c r="B971" i="4" s="1"/>
  <c r="E972" i="4"/>
  <c r="C972" i="4"/>
  <c r="D972" i="4"/>
  <c r="A973" i="4"/>
  <c r="F971" i="4" l="1"/>
  <c r="F972" i="4" s="1"/>
  <c r="B972" i="4"/>
  <c r="E973" i="4"/>
  <c r="C973" i="4"/>
  <c r="D973" i="4"/>
  <c r="A974" i="4"/>
  <c r="B973" i="4" l="1"/>
  <c r="F973" i="4"/>
  <c r="E974" i="4"/>
  <c r="C974" i="4"/>
  <c r="B974" i="4" s="1"/>
  <c r="D974" i="4"/>
  <c r="A975" i="4"/>
  <c r="F974" i="4" l="1"/>
  <c r="E975" i="4"/>
  <c r="C975" i="4"/>
  <c r="B975" i="4" s="1"/>
  <c r="D975" i="4"/>
  <c r="A976" i="4"/>
  <c r="F975" i="4" l="1"/>
  <c r="E976" i="4"/>
  <c r="C976" i="4"/>
  <c r="B976" i="4" s="1"/>
  <c r="D976" i="4"/>
  <c r="A977" i="4"/>
  <c r="F976" i="4" l="1"/>
  <c r="E977" i="4"/>
  <c r="C977" i="4"/>
  <c r="B977" i="4" s="1"/>
  <c r="D977" i="4"/>
  <c r="A978" i="4"/>
  <c r="F977" i="4" l="1"/>
  <c r="E978" i="4"/>
  <c r="C978" i="4"/>
  <c r="B978" i="4" s="1"/>
  <c r="D978" i="4"/>
  <c r="A979" i="4"/>
  <c r="F978" i="4" l="1"/>
  <c r="E979" i="4"/>
  <c r="C979" i="4"/>
  <c r="B979" i="4" s="1"/>
  <c r="D979" i="4"/>
  <c r="A980" i="4"/>
  <c r="F979" i="4" l="1"/>
  <c r="E980" i="4"/>
  <c r="C980" i="4"/>
  <c r="B980" i="4" s="1"/>
  <c r="D980" i="4"/>
  <c r="A981" i="4"/>
  <c r="F980" i="4" l="1"/>
  <c r="E981" i="4"/>
  <c r="C981" i="4"/>
  <c r="B981" i="4" s="1"/>
  <c r="D981" i="4"/>
  <c r="A982" i="4"/>
  <c r="F981" i="4" l="1"/>
  <c r="E982" i="4"/>
  <c r="C982" i="4"/>
  <c r="B982" i="4" s="1"/>
  <c r="D982" i="4"/>
  <c r="A983" i="4"/>
  <c r="F982" i="4" l="1"/>
  <c r="E983" i="4"/>
  <c r="C983" i="4"/>
  <c r="B983" i="4" s="1"/>
  <c r="D983" i="4"/>
  <c r="A984" i="4"/>
  <c r="F983" i="4" l="1"/>
  <c r="E984" i="4"/>
  <c r="C984" i="4"/>
  <c r="B984" i="4" s="1"/>
  <c r="D984" i="4"/>
  <c r="A985" i="4"/>
  <c r="F984" i="4" l="1"/>
  <c r="E985" i="4"/>
  <c r="C985" i="4"/>
  <c r="B985" i="4" s="1"/>
  <c r="D985" i="4"/>
  <c r="A986" i="4"/>
  <c r="F985" i="4" l="1"/>
  <c r="E986" i="4"/>
  <c r="C986" i="4"/>
  <c r="B986" i="4" s="1"/>
  <c r="D986" i="4"/>
  <c r="A987" i="4"/>
  <c r="F986" i="4" l="1"/>
  <c r="E987" i="4"/>
  <c r="C987" i="4"/>
  <c r="B987" i="4" s="1"/>
  <c r="D987" i="4"/>
  <c r="A988" i="4"/>
  <c r="F987" i="4" l="1"/>
  <c r="E988" i="4"/>
  <c r="C988" i="4"/>
  <c r="B988" i="4" s="1"/>
  <c r="D988" i="4"/>
  <c r="A989" i="4"/>
  <c r="F988" i="4" l="1"/>
  <c r="E989" i="4"/>
  <c r="C989" i="4"/>
  <c r="B989" i="4" s="1"/>
  <c r="D989" i="4"/>
  <c r="A990" i="4"/>
  <c r="F989" i="4" l="1"/>
  <c r="E990" i="4"/>
  <c r="C990" i="4"/>
  <c r="B990" i="4" s="1"/>
  <c r="D990" i="4"/>
  <c r="A991" i="4"/>
  <c r="F990" i="4" l="1"/>
  <c r="E991" i="4"/>
  <c r="C991" i="4"/>
  <c r="B991" i="4" s="1"/>
  <c r="D991" i="4"/>
  <c r="A992" i="4"/>
  <c r="F991" i="4" l="1"/>
  <c r="E992" i="4"/>
  <c r="C992" i="4"/>
  <c r="B992" i="4" s="1"/>
  <c r="D992" i="4"/>
  <c r="A993" i="4"/>
  <c r="F992" i="4" l="1"/>
  <c r="E993" i="4"/>
  <c r="C993" i="4"/>
  <c r="B993" i="4" s="1"/>
  <c r="D993" i="4"/>
  <c r="A994" i="4"/>
  <c r="F993" i="4" l="1"/>
  <c r="E994" i="4"/>
  <c r="D994" i="4"/>
  <c r="C994" i="4"/>
  <c r="B994" i="4" s="1"/>
  <c r="A995" i="4"/>
  <c r="F994" i="4" l="1"/>
  <c r="E995" i="4"/>
  <c r="C995" i="4"/>
  <c r="B995" i="4" s="1"/>
  <c r="D995" i="4"/>
  <c r="A996" i="4"/>
  <c r="F995" i="4" l="1"/>
  <c r="E996" i="4"/>
  <c r="C996" i="4"/>
  <c r="B996" i="4" s="1"/>
  <c r="D996" i="4"/>
  <c r="A997" i="4"/>
  <c r="F996" i="4" l="1"/>
  <c r="E997" i="4"/>
  <c r="C997" i="4"/>
  <c r="B997" i="4" s="1"/>
  <c r="D997" i="4"/>
  <c r="A998" i="4"/>
  <c r="F997" i="4" l="1"/>
  <c r="E998" i="4"/>
  <c r="C998" i="4"/>
  <c r="B998" i="4" s="1"/>
  <c r="D998" i="4"/>
  <c r="A999" i="4"/>
  <c r="F998" i="4" l="1"/>
  <c r="E999" i="4"/>
  <c r="C999" i="4"/>
  <c r="B999" i="4" s="1"/>
  <c r="D999" i="4"/>
  <c r="A1000" i="4"/>
  <c r="F999" i="4" l="1"/>
  <c r="E1000" i="4"/>
  <c r="C1000" i="4"/>
  <c r="B1000" i="4" s="1"/>
  <c r="D1000" i="4"/>
  <c r="A1001" i="4"/>
  <c r="F1000" i="4" l="1"/>
  <c r="E1001" i="4"/>
  <c r="C1001" i="4"/>
  <c r="B1001" i="4" s="1"/>
  <c r="D1001" i="4"/>
  <c r="A1002" i="4"/>
  <c r="F1001" i="4" l="1"/>
  <c r="E1002" i="4"/>
  <c r="C1002" i="4"/>
  <c r="B1002" i="4" s="1"/>
  <c r="H3" i="4" s="1"/>
  <c r="D1002" i="4"/>
  <c r="F1002" i="4" l="1"/>
  <c r="B5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Rupf</author>
  </authors>
  <commentList>
    <comment ref="A7" authorId="0" shapeId="0" xr:uid="{2AB13BC3-36E4-4E48-8B8F-58B3E9207FD9}">
      <text>
        <r>
          <rPr>
            <b/>
            <sz val="9"/>
            <color indexed="81"/>
            <rFont val="Tahoma"/>
            <family val="2"/>
          </rPr>
          <t>Verwendung Max. Geschwindigkeit:</t>
        </r>
        <r>
          <rPr>
            <sz val="9"/>
            <color indexed="81"/>
            <rFont val="Tahoma"/>
            <family val="2"/>
          </rPr>
          <t xml:space="preserve">
1. Limite unendliche Beschleunigung
2. Dreieck/Trapez Geschwinidgkeit</t>
        </r>
      </text>
    </comment>
    <comment ref="A8" authorId="0" shapeId="0" xr:uid="{B49D200E-F4D7-4C9C-A9C5-871EE7638F2A}">
      <text>
        <r>
          <rPr>
            <b/>
            <sz val="9"/>
            <color indexed="81"/>
            <rFont val="Tahoma"/>
            <family val="2"/>
          </rPr>
          <t>Zyklusdauer:</t>
        </r>
        <r>
          <rPr>
            <sz val="9"/>
            <color indexed="81"/>
            <rFont val="Tahoma"/>
            <family val="2"/>
          </rPr>
          <t xml:space="preserve">
Bei einer gesamt Zyklusdauer von &gt; 4s gilt die RMS Betrachtung nur begrenzt!</t>
        </r>
      </text>
    </comment>
    <comment ref="A10" authorId="0" shapeId="0" xr:uid="{BD7A8638-9407-4746-B8FA-C06B4A6F932E}">
      <text>
        <r>
          <rPr>
            <b/>
            <sz val="9"/>
            <color indexed="81"/>
            <rFont val="Tahoma"/>
            <family val="2"/>
          </rPr>
          <t>Richtwert Reibung:</t>
        </r>
        <r>
          <rPr>
            <sz val="9"/>
            <color indexed="81"/>
            <rFont val="Tahoma"/>
            <family val="2"/>
          </rPr>
          <t xml:space="preserve">
Linearführung mit Kugeln    0.002-0.01
Linearführung mit Rollen     0.005-0.025
Stahl auf Stahl geschmiert  0.06
Stahl auf Stahl trocken       0.2</t>
        </r>
      </text>
    </comment>
    <comment ref="A12" authorId="0" shapeId="0" xr:uid="{78FC2556-341D-4DE0-8E55-4009F4972083}">
      <text>
        <r>
          <rPr>
            <b/>
            <sz val="9"/>
            <color indexed="81"/>
            <rFont val="Tahoma"/>
            <family val="2"/>
          </rPr>
          <t>Wirkung externe Kraft (Bit codiert):</t>
        </r>
        <r>
          <rPr>
            <sz val="9"/>
            <color indexed="81"/>
            <rFont val="Tahoma"/>
            <family val="2"/>
          </rPr>
          <t xml:space="preserve">
Aktiv beim Beschleunigen     1
Aktiv beim Bremsen             2
Aktiv beim konstant Fahren  4
Aktiv im Stillstand                8
Magnetbahn bewegt           32
</t>
        </r>
      </text>
    </comment>
    <comment ref="A13" authorId="0" shapeId="0" xr:uid="{A00CA16F-0EC5-416B-80EA-2AADAC5122FB}">
      <text>
        <r>
          <rPr>
            <b/>
            <sz val="9"/>
            <color indexed="81"/>
            <rFont val="Tahoma"/>
            <family val="2"/>
          </rPr>
          <t>Bewegung -90 bis +90:
&gt;0</t>
        </r>
        <r>
          <rPr>
            <sz val="9"/>
            <color indexed="81"/>
            <rFont val="Tahoma"/>
            <family val="2"/>
          </rPr>
          <t xml:space="preserve">  nach oben
</t>
        </r>
        <r>
          <rPr>
            <b/>
            <sz val="9"/>
            <color indexed="81"/>
            <rFont val="Tahoma"/>
            <family val="2"/>
          </rPr>
          <t>0</t>
        </r>
        <r>
          <rPr>
            <sz val="9"/>
            <color indexed="81"/>
            <rFont val="Tahoma"/>
            <family val="2"/>
          </rPr>
          <t xml:space="preserve">     horizontal
</t>
        </r>
        <r>
          <rPr>
            <b/>
            <sz val="9"/>
            <color indexed="81"/>
            <rFont val="Tahoma"/>
            <family val="2"/>
          </rPr>
          <t>&lt;0</t>
        </r>
        <r>
          <rPr>
            <sz val="9"/>
            <color indexed="81"/>
            <rFont val="Tahoma"/>
            <family val="2"/>
          </rPr>
          <t xml:space="preserve">  nach unten</t>
        </r>
      </text>
    </comment>
    <comment ref="A21" authorId="0" shapeId="0" xr:uid="{7052B980-5FCC-4B86-9D38-7CF468D0695D}">
      <text>
        <r>
          <rPr>
            <b/>
            <sz val="9"/>
            <color indexed="81"/>
            <rFont val="Tahoma"/>
            <family val="2"/>
          </rPr>
          <t>Berechnung Magnetbahnlänge:</t>
        </r>
        <r>
          <rPr>
            <sz val="9"/>
            <color indexed="81"/>
            <rFont val="Tahoma"/>
            <family val="2"/>
          </rPr>
          <t xml:space="preserve">
Spulenlänge + Verfahrweg + Marge + x
MODULO 64mm = 0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<sst xmlns="http://schemas.openxmlformats.org/spreadsheetml/2006/main" count="505" uniqueCount="447">
  <si>
    <t>Linear Motor Auslegung</t>
  </si>
  <si>
    <t>Verfahrweg</t>
  </si>
  <si>
    <t>Verfahrzeit</t>
  </si>
  <si>
    <t>Pausezeit</t>
  </si>
  <si>
    <t>Maximal Geschwindigkeit</t>
  </si>
  <si>
    <t>Eingabe</t>
  </si>
  <si>
    <t>Reibung</t>
  </si>
  <si>
    <t>Linearführung mit Kugeln</t>
  </si>
  <si>
    <t>Linearführung mit Rollen</t>
  </si>
  <si>
    <t>0.002-0.01</t>
  </si>
  <si>
    <t>0.005-0.025</t>
  </si>
  <si>
    <t>Stahl auf Stahl geschmiert</t>
  </si>
  <si>
    <t>Stahl auf Stahl trocken</t>
  </si>
  <si>
    <t>Richtwerte Reibung</t>
  </si>
  <si>
    <t>s</t>
  </si>
  <si>
    <t>m/s</t>
  </si>
  <si>
    <t>m</t>
  </si>
  <si>
    <t>Last</t>
  </si>
  <si>
    <t>kg</t>
  </si>
  <si>
    <t>Motor</t>
  </si>
  <si>
    <t>Spitzenkraft</t>
  </si>
  <si>
    <t>Nennkraft</t>
  </si>
  <si>
    <t>Kraftkonstante</t>
  </si>
  <si>
    <t>N/A</t>
  </si>
  <si>
    <t>N</t>
  </si>
  <si>
    <t>Thermischer Widerstand</t>
  </si>
  <si>
    <t>°C/W</t>
  </si>
  <si>
    <t>Externe Kraft</t>
  </si>
  <si>
    <t>°</t>
  </si>
  <si>
    <t>Resultat</t>
  </si>
  <si>
    <t>Kraft Beschleunigung</t>
  </si>
  <si>
    <t>Kraft Bremsen</t>
  </si>
  <si>
    <t>Kraft konstant Fahren</t>
  </si>
  <si>
    <t>Kraft Pause</t>
  </si>
  <si>
    <t>Wirkung externe Kraft</t>
  </si>
  <si>
    <t>In konstanter Fahrt</t>
  </si>
  <si>
    <t>Bit</t>
  </si>
  <si>
    <t>Beschleunigen</t>
  </si>
  <si>
    <t>Bremsen</t>
  </si>
  <si>
    <t>Pause</t>
  </si>
  <si>
    <t>RMS Kraft</t>
  </si>
  <si>
    <t>Max. Spannung</t>
  </si>
  <si>
    <t>Regler</t>
  </si>
  <si>
    <t>Max. Strom</t>
  </si>
  <si>
    <t>Nennstrom</t>
  </si>
  <si>
    <t>A</t>
  </si>
  <si>
    <t>Bremsleistung</t>
  </si>
  <si>
    <t>W</t>
  </si>
  <si>
    <t>Bewegung</t>
  </si>
  <si>
    <t>Spitzengeschwindigkeit</t>
  </si>
  <si>
    <t>Beschleunigung</t>
  </si>
  <si>
    <t>Zykluszeit</t>
  </si>
  <si>
    <t>m/s2</t>
  </si>
  <si>
    <t>Konstante Geschwindigkeit</t>
  </si>
  <si>
    <t>Grafik</t>
  </si>
  <si>
    <t>Geschwindigkeit</t>
  </si>
  <si>
    <t>Zeit [s]</t>
  </si>
  <si>
    <t>Geschwindigkeit [m/s]</t>
  </si>
  <si>
    <t>Magnetische Anziehungkraft</t>
  </si>
  <si>
    <t>Kraft in Pause</t>
  </si>
  <si>
    <t>Bitcode</t>
  </si>
  <si>
    <t>Kraft</t>
  </si>
  <si>
    <t>Wirkung externer Kraft</t>
  </si>
  <si>
    <t>Winkel</t>
  </si>
  <si>
    <t>-</t>
  </si>
  <si>
    <t>Motor type</t>
  </si>
  <si>
    <t>Peak Stall Force
[N]</t>
  </si>
  <si>
    <t>Peak Current 
[A]</t>
  </si>
  <si>
    <t>Cont Stall 
Force [N]</t>
  </si>
  <si>
    <t>Cont. Stall 
Current [A]</t>
  </si>
  <si>
    <t>560VDC</t>
  </si>
  <si>
    <t>max Speed
[m/s]</t>
  </si>
  <si>
    <t>Motor weight
[kg]</t>
  </si>
  <si>
    <t>R 
[Ohm]</t>
  </si>
  <si>
    <t>L
[mH]</t>
  </si>
  <si>
    <t>Ke
[V/(m/s)]</t>
  </si>
  <si>
    <t>Pole pitch</t>
  </si>
  <si>
    <t>Kf
[N/A]</t>
  </si>
  <si>
    <t>Winding Thermal time Constant
[Sec]</t>
  </si>
  <si>
    <t>Thermal time Constant
[min]</t>
  </si>
  <si>
    <t>Cont Rate 
Force [N]</t>
  </si>
  <si>
    <t>Rated Speed
[m/s]</t>
  </si>
  <si>
    <t>freno</t>
  </si>
  <si>
    <t>fbk</t>
  </si>
  <si>
    <t>derated</t>
  </si>
  <si>
    <t>R-</t>
  </si>
  <si>
    <t>2</t>
  </si>
  <si>
    <t>DA</t>
  </si>
  <si>
    <t>DB</t>
  </si>
  <si>
    <t>LA</t>
  </si>
  <si>
    <t>coil lenght</t>
  </si>
  <si>
    <t>magnet weight</t>
  </si>
  <si>
    <t>LB</t>
  </si>
  <si>
    <t>Display Text</t>
  </si>
  <si>
    <t>IC11-030 A1</t>
  </si>
  <si>
    <t>IC11-030 A1 AC</t>
  </si>
  <si>
    <t>IC11-030 A5</t>
  </si>
  <si>
    <t>IC22-030 A1</t>
  </si>
  <si>
    <t>IC22-030 A2</t>
  </si>
  <si>
    <t>IC22-030 A6</t>
  </si>
  <si>
    <t>IC33-030 A1</t>
  </si>
  <si>
    <t>IC33-030 A3</t>
  </si>
  <si>
    <t>IC33-030 A5</t>
  </si>
  <si>
    <t>IC33-030 A7</t>
  </si>
  <si>
    <t>IC44-030 A1</t>
  </si>
  <si>
    <t>IC44-030 A2</t>
  </si>
  <si>
    <t>IC44-030 A3</t>
  </si>
  <si>
    <t>IC44-030 A7</t>
  </si>
  <si>
    <t>ICD05-030 A1</t>
  </si>
  <si>
    <t>ICD05-030 A5</t>
  </si>
  <si>
    <t>ICD10-030 A1</t>
  </si>
  <si>
    <t>ICD10-030 A4</t>
  </si>
  <si>
    <t>ICD10-030 A5</t>
  </si>
  <si>
    <t>ICD10-030 A8</t>
  </si>
  <si>
    <t>IL06-030 A1</t>
  </si>
  <si>
    <t>IL06-030 A4</t>
  </si>
  <si>
    <t>IL12-030 A1</t>
  </si>
  <si>
    <t>IL12-030 A2</t>
  </si>
  <si>
    <t>IL12-030 A4</t>
  </si>
  <si>
    <t>IL18-030 A1</t>
  </si>
  <si>
    <t>IL18-030 A2</t>
  </si>
  <si>
    <t>IL18-030 A3</t>
  </si>
  <si>
    <t>IL24-030 A1</t>
  </si>
  <si>
    <t>IL24-030 A2</t>
  </si>
  <si>
    <t>IC11-050 A1</t>
  </si>
  <si>
    <t>IC11-050 A5</t>
  </si>
  <si>
    <t>IC22-050 A1</t>
  </si>
  <si>
    <t>IC22-050 A2</t>
  </si>
  <si>
    <t>IC22-050 A6</t>
  </si>
  <si>
    <t>IC33-050 A1</t>
  </si>
  <si>
    <t>IC33-050 A3</t>
  </si>
  <si>
    <t>IC33-050 A5</t>
  </si>
  <si>
    <t>IC33-050 A7</t>
  </si>
  <si>
    <t>IC44-050 A1</t>
  </si>
  <si>
    <t>IC44-050 A2</t>
  </si>
  <si>
    <t>IC44-050 A3</t>
  </si>
  <si>
    <t>IC44-050 A7</t>
  </si>
  <si>
    <t>ICD05-050 A1</t>
  </si>
  <si>
    <t>ICD05-050 A5</t>
  </si>
  <si>
    <t>ICD10-050 A1</t>
  </si>
  <si>
    <t>ICD10-050 A4</t>
  </si>
  <si>
    <t>ICD10-050 A5</t>
  </si>
  <si>
    <t>ICD10-050 A8</t>
  </si>
  <si>
    <t>IL06-050 A1</t>
  </si>
  <si>
    <t>IL06-050 A4</t>
  </si>
  <si>
    <t>IL12-050 A1</t>
  </si>
  <si>
    <t>IL12-050 A2</t>
  </si>
  <si>
    <t>IL12-050 A4</t>
  </si>
  <si>
    <t>IL18-050 A1</t>
  </si>
  <si>
    <t>IL18-050 A2</t>
  </si>
  <si>
    <t>IL24-050 A1</t>
  </si>
  <si>
    <t>IL24-050 A2</t>
  </si>
  <si>
    <t>IC11-075 A1</t>
  </si>
  <si>
    <t>IC11-075 A5</t>
  </si>
  <si>
    <t>IC22-075 A1</t>
  </si>
  <si>
    <t>IC22-075 A2</t>
  </si>
  <si>
    <t>IC22-075 A6</t>
  </si>
  <si>
    <t>IC33-075 A1</t>
  </si>
  <si>
    <t>IC33-075 A3</t>
  </si>
  <si>
    <t>IC33-075 A5</t>
  </si>
  <si>
    <t>IC33-075 A7</t>
  </si>
  <si>
    <t>IC44-075 A1</t>
  </si>
  <si>
    <t>IC44-075 A2</t>
  </si>
  <si>
    <t>IC44-075 A3</t>
  </si>
  <si>
    <t>IC44-075 A7</t>
  </si>
  <si>
    <t>ICD05-075 A1</t>
  </si>
  <si>
    <t>ICD05-075 A5</t>
  </si>
  <si>
    <t>ICD10-075 A1</t>
  </si>
  <si>
    <t>ICD10-075 A4</t>
  </si>
  <si>
    <t>ICD10-075 A5</t>
  </si>
  <si>
    <t>ICD10-075 A8</t>
  </si>
  <si>
    <t>IL06-075 A1</t>
  </si>
  <si>
    <t>IL06-075 A4</t>
  </si>
  <si>
    <t>IL12-075 A1</t>
  </si>
  <si>
    <t>IL12-075 A2</t>
  </si>
  <si>
    <t>IL12-075 A4</t>
  </si>
  <si>
    <t>IL18-075 A1</t>
  </si>
  <si>
    <t>IL18-075 A2</t>
  </si>
  <si>
    <t>IL18-075 A3</t>
  </si>
  <si>
    <t>IL24-075 A1</t>
  </si>
  <si>
    <t>IL24-075 A2</t>
  </si>
  <si>
    <t>IC11-100 A1</t>
  </si>
  <si>
    <t>IC11-100 A5</t>
  </si>
  <si>
    <t>IC22-100 A1</t>
  </si>
  <si>
    <t>IC22-100 A2</t>
  </si>
  <si>
    <t>IC22-100 A6</t>
  </si>
  <si>
    <t>IC33-100 A1</t>
  </si>
  <si>
    <t>IC33-100 A3</t>
  </si>
  <si>
    <t>IC33-100 A5</t>
  </si>
  <si>
    <t>IC33-100 A7</t>
  </si>
  <si>
    <t>IC44-100 A1</t>
  </si>
  <si>
    <t>IC44-100 A2</t>
  </si>
  <si>
    <t>IC44-100 A3</t>
  </si>
  <si>
    <t>IC44-100 A7</t>
  </si>
  <si>
    <t>ICD05-100 A1</t>
  </si>
  <si>
    <t>ICD05-100 A5</t>
  </si>
  <si>
    <t>ICD10-100 A1</t>
  </si>
  <si>
    <t>ICD10-100 A4</t>
  </si>
  <si>
    <t>ICD10-100 A5</t>
  </si>
  <si>
    <t>ICD10-100 A8</t>
  </si>
  <si>
    <t>IL06-100 A1</t>
  </si>
  <si>
    <t>IL06-100 A4</t>
  </si>
  <si>
    <t>IL12-100 A2</t>
  </si>
  <si>
    <t>IL12-100 A4</t>
  </si>
  <si>
    <t>IL18-100 A1</t>
  </si>
  <si>
    <t>IL18-100 A2</t>
  </si>
  <si>
    <t>IL18-100 A3</t>
  </si>
  <si>
    <t>IL24-100 A1</t>
  </si>
  <si>
    <t>IL24-100 A2</t>
  </si>
  <si>
    <t>IC11-150 A1</t>
  </si>
  <si>
    <t>IC11-150 A5</t>
  </si>
  <si>
    <t>IC22-150 A1</t>
  </si>
  <si>
    <t>IC22-150 A2</t>
  </si>
  <si>
    <t>IC22-150 A6</t>
  </si>
  <si>
    <t>IC33-150 A1</t>
  </si>
  <si>
    <t>IC33-150 A3</t>
  </si>
  <si>
    <t>IC33-150 A5</t>
  </si>
  <si>
    <t>IC33-150 A7</t>
  </si>
  <si>
    <t>IC44-150 A1</t>
  </si>
  <si>
    <t>IC44-150 A2</t>
  </si>
  <si>
    <t>IC44-150 A3</t>
  </si>
  <si>
    <t>IC44-150 A7</t>
  </si>
  <si>
    <t>IC11-200 A1</t>
  </si>
  <si>
    <t>IC11-200 A5</t>
  </si>
  <si>
    <t>IC22-200 A1</t>
  </si>
  <si>
    <t>IC22-200 A2</t>
  </si>
  <si>
    <t>IC22-200 A6</t>
  </si>
  <si>
    <t>IC33-200 A1</t>
  </si>
  <si>
    <t>IC33-200 A3</t>
  </si>
  <si>
    <t>IC33-200 A5</t>
  </si>
  <si>
    <t>IC33-200 A7</t>
  </si>
  <si>
    <t>IC44-200 A1</t>
  </si>
  <si>
    <t>IC44-200 A2</t>
  </si>
  <si>
    <t>IC44-200 A3</t>
  </si>
  <si>
    <t>IC44-200 A7</t>
  </si>
  <si>
    <t>Magnetic attr ACtion
[kN]</t>
  </si>
  <si>
    <t>IC11-030 A5 AC</t>
  </si>
  <si>
    <t>IC11-050 A1 AC</t>
  </si>
  <si>
    <t>IC11-050 A5 AC</t>
  </si>
  <si>
    <t>IC11-075 A1 AC</t>
  </si>
  <si>
    <t>IC11-075 A5 AC</t>
  </si>
  <si>
    <t>IC11-100 A1 AC</t>
  </si>
  <si>
    <t>IC11-100 A5 AC</t>
  </si>
  <si>
    <t>IC11-150 A1 AC</t>
  </si>
  <si>
    <t>IC11-150 A5 AC</t>
  </si>
  <si>
    <t>IC11-200 A1 AC</t>
  </si>
  <si>
    <t>IC11-200 A5 AC</t>
  </si>
  <si>
    <t>IC22-030 A1 AC</t>
  </si>
  <si>
    <t>IC22-030 A2 AC</t>
  </si>
  <si>
    <t>IC22-030 A6 AC</t>
  </si>
  <si>
    <t>IC22-050 A1 AC</t>
  </si>
  <si>
    <t>IC22-050 A2 AC</t>
  </si>
  <si>
    <t>IC22-050 A6 AC</t>
  </si>
  <si>
    <t>IC22-075 A1 AC</t>
  </si>
  <si>
    <t>IC22-075 A2 AC</t>
  </si>
  <si>
    <t>IC22-075 A6 AC</t>
  </si>
  <si>
    <t>IC22-100 A1 AC</t>
  </si>
  <si>
    <t>IC22-100 A2 AC</t>
  </si>
  <si>
    <t>IC22-100 A6 AC</t>
  </si>
  <si>
    <t>IC22-150 A1 AC</t>
  </si>
  <si>
    <t>IC22-150 A2 AC</t>
  </si>
  <si>
    <t>IC22-150 A6 AC</t>
  </si>
  <si>
    <t>IC22-200 A1 AC</t>
  </si>
  <si>
    <t>IC22-200 A2 AC</t>
  </si>
  <si>
    <t>IC22-200 A6 AC</t>
  </si>
  <si>
    <t>IC33-030 A1 AC</t>
  </si>
  <si>
    <t>IC33-030 A3 AC</t>
  </si>
  <si>
    <t>IC33-030 A5 AC</t>
  </si>
  <si>
    <t>IC33-050 A1 AC</t>
  </si>
  <si>
    <t>IC33-050 A3 AC</t>
  </si>
  <si>
    <t>IC33-050 A5 AC</t>
  </si>
  <si>
    <t>IC33-075 A1 AC</t>
  </si>
  <si>
    <t>IC33-075 A3 AC</t>
  </si>
  <si>
    <t>IC33-075 A5 AC</t>
  </si>
  <si>
    <t>IC33-100 A1 AC</t>
  </si>
  <si>
    <t>IC33-100 A3 AC</t>
  </si>
  <si>
    <t>IC33-100 A5 AC</t>
  </si>
  <si>
    <t>IC33-150 A1 AC</t>
  </si>
  <si>
    <t>IC33-150 A3 AC</t>
  </si>
  <si>
    <t>IC33-150 A5 AC</t>
  </si>
  <si>
    <t>IC33-200 A1 AC</t>
  </si>
  <si>
    <t>IC33-200 A3 AC</t>
  </si>
  <si>
    <t>IC33-200 A5 AC</t>
  </si>
  <si>
    <t>IC44-030 A1 AC</t>
  </si>
  <si>
    <t>IC44-030 A2 AC</t>
  </si>
  <si>
    <t>IC44-030 A3 AC</t>
  </si>
  <si>
    <t>IC44-050 A1 AC</t>
  </si>
  <si>
    <t>IC44-050 A2 AC</t>
  </si>
  <si>
    <t>IC44-050 A3 AC</t>
  </si>
  <si>
    <t>IC44-075 A1 AC</t>
  </si>
  <si>
    <t>IC44-075 A2 AC</t>
  </si>
  <si>
    <t>IC44-075 A3 AC</t>
  </si>
  <si>
    <t>IC44-100 A1 AC</t>
  </si>
  <si>
    <t>IC44-100 A2 AC</t>
  </si>
  <si>
    <t>IC44-100 A3 AC</t>
  </si>
  <si>
    <t>IC44-150 A1 AC</t>
  </si>
  <si>
    <t>IC44-150 A2 AC</t>
  </si>
  <si>
    <t>IC44-150 A3 AC</t>
  </si>
  <si>
    <t>IC44-200 A1 AC</t>
  </si>
  <si>
    <t>IC44-200 A2 AC</t>
  </si>
  <si>
    <t>IC44-200 A3 AC</t>
  </si>
  <si>
    <t>ICH11-030 A1</t>
  </si>
  <si>
    <t>ICH11-030 A5</t>
  </si>
  <si>
    <t>ICH11-050 A1</t>
  </si>
  <si>
    <t>ICH11-050 A5</t>
  </si>
  <si>
    <t>ICH11-075 A1</t>
  </si>
  <si>
    <t>ICH11-075 A5</t>
  </si>
  <si>
    <t>ICH11-100 A1</t>
  </si>
  <si>
    <t>ICH11-100 A5</t>
  </si>
  <si>
    <t>ICH11-150 A1</t>
  </si>
  <si>
    <t>ICH11-150 A5</t>
  </si>
  <si>
    <t>ICH11-200 A1</t>
  </si>
  <si>
    <t>ICH11-200 A5</t>
  </si>
  <si>
    <t>ICH22-030 A1</t>
  </si>
  <si>
    <t>ICH22-030 A5</t>
  </si>
  <si>
    <t>ICH22-050 A1</t>
  </si>
  <si>
    <t>ICH22-050 A5</t>
  </si>
  <si>
    <t>ICH22-075 A1</t>
  </si>
  <si>
    <t>ICH22-075 A5</t>
  </si>
  <si>
    <t>ICH22-100 A1</t>
  </si>
  <si>
    <t>ICH22-100 A5</t>
  </si>
  <si>
    <t>ICH22-150 A1</t>
  </si>
  <si>
    <t>ICH22-150 A5</t>
  </si>
  <si>
    <t>ICH22-200 A1</t>
  </si>
  <si>
    <t>ICH22-200 A5</t>
  </si>
  <si>
    <t>ICH33-030 A1</t>
  </si>
  <si>
    <t>ICH33-030 A5</t>
  </si>
  <si>
    <t>ICH33-050 A1</t>
  </si>
  <si>
    <t>ICH33-050 A5</t>
  </si>
  <si>
    <t>ICH33-075 A1</t>
  </si>
  <si>
    <t>ICH33-075 A5</t>
  </si>
  <si>
    <t>ICH33-100 A1</t>
  </si>
  <si>
    <t>ICH33-100 A5</t>
  </si>
  <si>
    <t>ICH33-150 A1</t>
  </si>
  <si>
    <t>ICH33-150 A5</t>
  </si>
  <si>
    <t>ICH33-200 A1</t>
  </si>
  <si>
    <t>ICH33-200 A5</t>
  </si>
  <si>
    <t>ICH44-030 A1</t>
  </si>
  <si>
    <t>ICH44-030 A5</t>
  </si>
  <si>
    <t>ICH44-050 A1</t>
  </si>
  <si>
    <t>ICH44-050 A5</t>
  </si>
  <si>
    <t>ICH44-075 A1</t>
  </si>
  <si>
    <t>ICH44-075 A5</t>
  </si>
  <si>
    <t>ICH44-100 A1</t>
  </si>
  <si>
    <t>ICH44-100 A5</t>
  </si>
  <si>
    <t>ICH44-150 A1</t>
  </si>
  <si>
    <t>ICH44-150 A5</t>
  </si>
  <si>
    <t>ICH44-200 A1</t>
  </si>
  <si>
    <t>ICH44-200 A5</t>
  </si>
  <si>
    <t>ICH22-250 A1</t>
  </si>
  <si>
    <t>ICH44-250 A5</t>
  </si>
  <si>
    <t>ICH44-250 A1</t>
  </si>
  <si>
    <t>ICH33-250 A1</t>
  </si>
  <si>
    <t>ICH33-250 A5</t>
  </si>
  <si>
    <t>ICH22-250 A5</t>
  </si>
  <si>
    <t>ICH11-250 A5</t>
  </si>
  <si>
    <t>ICH11-250 A1</t>
  </si>
  <si>
    <t>Spulenlänge</t>
  </si>
  <si>
    <t>mm</t>
  </si>
  <si>
    <t>Min. Magnetbahnlänge</t>
  </si>
  <si>
    <t>Option</t>
  </si>
  <si>
    <t xml:space="preserve">
[°C/W]</t>
  </si>
  <si>
    <t>Marge</t>
  </si>
  <si>
    <t>Margen (Farbe)</t>
  </si>
  <si>
    <t>grün</t>
  </si>
  <si>
    <t>orange</t>
  </si>
  <si>
    <t>rot</t>
  </si>
  <si>
    <t>Berechnung Kraft</t>
  </si>
  <si>
    <t>Magentische Anziehungskraft</t>
  </si>
  <si>
    <t>Konstanter Geschwindigkeit</t>
  </si>
  <si>
    <t>Gravitation</t>
  </si>
  <si>
    <t xml:space="preserve">OPEN ITEM </t>
  </si>
  <si>
    <t>TODO</t>
  </si>
  <si>
    <t>Spannung Regler</t>
  </si>
  <si>
    <t>Position [mm]</t>
  </si>
  <si>
    <t>Beschleunigung [m/s2]</t>
  </si>
  <si>
    <t>Kraft [N]</t>
  </si>
  <si>
    <t>Bremsenergie [Ws]</t>
  </si>
  <si>
    <t>UNMÖGLICH</t>
  </si>
  <si>
    <t>Wirkung</t>
  </si>
  <si>
    <t>Berechnung Spannung</t>
  </si>
  <si>
    <t>Ω</t>
  </si>
  <si>
    <t>mH</t>
  </si>
  <si>
    <t>V/(m/s)</t>
  </si>
  <si>
    <t>Spannungskonstante</t>
  </si>
  <si>
    <t>Wicklungsinduktivität</t>
  </si>
  <si>
    <t>Wicklungswiderstand</t>
  </si>
  <si>
    <t>Vb1</t>
  </si>
  <si>
    <t>V</t>
  </si>
  <si>
    <t>Vb2</t>
  </si>
  <si>
    <t>Vb3</t>
  </si>
  <si>
    <t>Vb4</t>
  </si>
  <si>
    <t>Vbus</t>
  </si>
  <si>
    <t>Vdc</t>
  </si>
  <si>
    <t>Drive type</t>
  </si>
  <si>
    <t>AKD-P00306-NB</t>
  </si>
  <si>
    <t>Nominal Current 
[A]</t>
  </si>
  <si>
    <t>Voltage [Vac]</t>
  </si>
  <si>
    <t>Anzahl Phasen</t>
  </si>
  <si>
    <t>min. Motor inductance [mH]</t>
  </si>
  <si>
    <t>max. Motor inductance [mH]</t>
  </si>
  <si>
    <t>AKD-P00606-NB</t>
  </si>
  <si>
    <t>AKD-P01206-NB</t>
  </si>
  <si>
    <t>AKD-P02406-NB</t>
  </si>
  <si>
    <t>AKD-P00307-NB</t>
  </si>
  <si>
    <t>AKD-P00607-NB</t>
  </si>
  <si>
    <t>AKD-P01207-NB</t>
  </si>
  <si>
    <t>AKD-P02407-NB</t>
  </si>
  <si>
    <t>AKD-P04807-NB</t>
  </si>
  <si>
    <t>Voltage [Vdc]</t>
  </si>
  <si>
    <t>AKD-N</t>
  </si>
  <si>
    <t>DG</t>
  </si>
  <si>
    <t>DT</t>
  </si>
  <si>
    <t>DF</t>
  </si>
  <si>
    <t>DS</t>
  </si>
  <si>
    <t>AKD-N00307-xxEC</t>
  </si>
  <si>
    <t>AKD-N00607-xxEC</t>
  </si>
  <si>
    <t>AKD-N01207-xxEC</t>
  </si>
  <si>
    <t>MKD-N</t>
  </si>
  <si>
    <t>NA</t>
  </si>
  <si>
    <t>CA</t>
  </si>
  <si>
    <t>MKD-N06007-DSEC</t>
  </si>
  <si>
    <t>MKD-N24007-DSEC</t>
  </si>
  <si>
    <t>MKD-N48007-DSEC</t>
  </si>
  <si>
    <t>MKD-N12007-DSEC</t>
  </si>
  <si>
    <t>MKD-N12127-DSEC</t>
  </si>
  <si>
    <t>MKD-N06067-DSEC</t>
  </si>
  <si>
    <t>MKD-N12067-DSEC</t>
  </si>
  <si>
    <t>AKD-P04807-NB   In=48A - Ip=96A - 3x400Vac</t>
  </si>
  <si>
    <t>Masse Primärteil (Spule)</t>
  </si>
  <si>
    <t>Masse Magnetbahn</t>
  </si>
  <si>
    <t>Bewegte Masse</t>
  </si>
  <si>
    <t>IC33-150 A3     Fn=3590N - Fp=4716N - vmax=2.20m/s</t>
  </si>
  <si>
    <t>Amax</t>
  </si>
  <si>
    <t>Fabio Vbus</t>
  </si>
  <si>
    <t>av</t>
  </si>
  <si>
    <t>Vlr</t>
  </si>
  <si>
    <t>Vbre</t>
  </si>
  <si>
    <t>Vbim</t>
  </si>
  <si>
    <t>Gesamt bewegte Masse</t>
  </si>
  <si>
    <t>Magentbahn bewegt</t>
  </si>
  <si>
    <t>AKD2G-SPE-7V06S</t>
  </si>
  <si>
    <t>AKD2G-SPE-6V06S</t>
  </si>
  <si>
    <t>AKD2G-SPE-6V03S</t>
  </si>
  <si>
    <t>AKD2G-SPE-6V12S</t>
  </si>
  <si>
    <t>AKD2G-SPE-7V03S</t>
  </si>
  <si>
    <t>AKD2G-SPE-7V12S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</si>
</sst>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13" x14ac:knownFonts="1">
    <font>
      <sz val="11"/>
      <color theme="1"/>
      <name val="Helvetica"/>
      <family val="3"/>
    </font>
    <font>
      <sz val="11"/>
      <color theme="1"/>
      <name val="Helvetica"/>
      <family val="3"/>
    </font>
    <font>
      <b/>
      <sz val="11"/>
      <color theme="1"/>
      <name val="Helvetica"/>
      <family val="3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ourier New"/>
      <family val="3"/>
    </font>
    <font>
      <b/>
      <sz val="16"/>
      <color theme="1"/>
      <name val="Helvetica"/>
      <family val="3"/>
    </font>
    <font>
      <sz val="11"/>
      <name val="Helvetica"/>
      <family val="3"/>
    </font>
    <font>
      <sz val="11"/>
      <color rgb="FFA9B79C"/>
      <name val="Helvetica"/>
      <family val="3"/>
    </font>
    <font>
      <sz val="11"/>
      <color rgb="FF92D050"/>
      <name val="Helvetica"/>
      <family val="3"/>
    </font>
    <font>
      <sz val="11"/>
      <color rgb="FFFF0000"/>
      <name val="Helvetica"/>
      <family val="3"/>
    </font>
    <font>
      <sz val="11"/>
      <color rgb="FFFFC000"/>
      <name val="Helvetica"/>
      <family val="3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A9B79C"/>
        <bgColor indexed="64"/>
      </patternFill>
    </fill>
    <fill>
      <patternFill patternType="solid">
        <fgColor rgb="FFDADDC8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rgb="FFDADDC8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rgb="FFDADDC8"/>
      </top>
      <bottom style="medium">
        <color rgb="FF6B7D59"/>
      </bottom>
      <diagonal/>
    </border>
    <border>
      <left/>
      <right style="medium">
        <color rgb="FF6B7D59"/>
      </right>
      <top style="medium">
        <color rgb="FFDADDC8"/>
      </top>
      <bottom style="medium">
        <color rgb="FF6B7D59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DADDC8"/>
      </left>
      <right/>
      <top style="medium">
        <color rgb="FFDADDC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right"/>
    </xf>
    <xf numFmtId="0" fontId="0" fillId="2" borderId="0" xfId="0" applyFill="1"/>
    <xf numFmtId="0" fontId="0" fillId="0" borderId="0" xfId="0" quotePrefix="1"/>
    <xf numFmtId="2" fontId="0" fillId="2" borderId="0" xfId="0" applyNumberFormat="1" applyFill="1"/>
    <xf numFmtId="2" fontId="0" fillId="0" borderId="0" xfId="0" applyNumberFormat="1"/>
    <xf numFmtId="0" fontId="0" fillId="3" borderId="0" xfId="0" applyFill="1"/>
    <xf numFmtId="0" fontId="6" fillId="0" borderId="0" xfId="0" applyFont="1"/>
    <xf numFmtId="9" fontId="1" fillId="0" borderId="0" xfId="0" applyNumberFormat="1" applyFont="1"/>
    <xf numFmtId="9" fontId="1" fillId="0" borderId="0" xfId="0" applyNumberFormat="1" applyFont="1" applyAlignment="1">
      <alignment horizontal="center"/>
    </xf>
    <xf numFmtId="14" fontId="1" fillId="0" borderId="0" xfId="0" applyNumberFormat="1" applyFont="1"/>
    <xf numFmtId="0" fontId="1" fillId="0" borderId="4" xfId="0" applyFont="1" applyBorder="1"/>
    <xf numFmtId="0" fontId="1" fillId="0" borderId="8" xfId="0" applyFont="1" applyBorder="1"/>
    <xf numFmtId="0" fontId="0" fillId="0" borderId="8" xfId="0" applyBorder="1"/>
    <xf numFmtId="0" fontId="0" fillId="0" borderId="12" xfId="0" applyBorder="1"/>
    <xf numFmtId="0" fontId="2" fillId="0" borderId="13" xfId="0" applyFont="1" applyBorder="1"/>
    <xf numFmtId="0" fontId="0" fillId="0" borderId="17" xfId="0" applyBorder="1"/>
    <xf numFmtId="0" fontId="0" fillId="0" borderId="5" xfId="0" applyBorder="1"/>
    <xf numFmtId="0" fontId="0" fillId="0" borderId="9" xfId="0" applyBorder="1"/>
    <xf numFmtId="0" fontId="2" fillId="0" borderId="20" xfId="0" applyFont="1" applyBorder="1"/>
    <xf numFmtId="0" fontId="0" fillId="0" borderId="1" xfId="0" applyBorder="1"/>
    <xf numFmtId="0" fontId="1" fillId="4" borderId="15" xfId="0" applyFont="1" applyFill="1" applyBorder="1"/>
    <xf numFmtId="0" fontId="1" fillId="0" borderId="12" xfId="0" applyFont="1" applyBorder="1"/>
    <xf numFmtId="0" fontId="1" fillId="0" borderId="5" xfId="0" applyFont="1" applyBorder="1"/>
    <xf numFmtId="0" fontId="1" fillId="0" borderId="1" xfId="0" applyFont="1" applyBorder="1"/>
    <xf numFmtId="0" fontId="0" fillId="0" borderId="4" xfId="0" applyBorder="1"/>
    <xf numFmtId="0" fontId="2" fillId="0" borderId="19" xfId="0" applyFont="1" applyBorder="1"/>
    <xf numFmtId="0" fontId="0" fillId="0" borderId="0" xfId="0" applyAlignment="1">
      <alignment horizontal="right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0" fillId="0" borderId="23" xfId="0" applyBorder="1"/>
    <xf numFmtId="165" fontId="1" fillId="4" borderId="15" xfId="0" applyNumberFormat="1" applyFont="1" applyFill="1" applyBorder="1"/>
    <xf numFmtId="165" fontId="1" fillId="4" borderId="16" xfId="0" applyNumberFormat="1" applyFont="1" applyFill="1" applyBorder="1"/>
    <xf numFmtId="2" fontId="1" fillId="4" borderId="14" xfId="0" applyNumberFormat="1" applyFont="1" applyFill="1" applyBorder="1"/>
    <xf numFmtId="1" fontId="1" fillId="4" borderId="14" xfId="0" applyNumberFormat="1" applyFont="1" applyFill="1" applyBorder="1"/>
    <xf numFmtId="1" fontId="1" fillId="4" borderId="15" xfId="0" applyNumberFormat="1" applyFont="1" applyFill="1" applyBorder="1"/>
    <xf numFmtId="1" fontId="1" fillId="4" borderId="16" xfId="0" applyNumberFormat="1" applyFont="1" applyFill="1" applyBorder="1"/>
    <xf numFmtId="1" fontId="1" fillId="0" borderId="0" xfId="0" applyNumberFormat="1" applyFont="1"/>
    <xf numFmtId="0" fontId="8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1" fillId="5" borderId="14" xfId="0" applyFont="1" applyFill="1" applyBorder="1" applyProtection="1">
      <protection locked="0"/>
    </xf>
    <xf numFmtId="0" fontId="1" fillId="5" borderId="15" xfId="0" applyFont="1" applyFill="1" applyBorder="1" applyProtection="1">
      <protection locked="0"/>
    </xf>
    <xf numFmtId="0" fontId="0" fillId="5" borderId="15" xfId="0" applyFill="1" applyBorder="1" applyProtection="1">
      <protection locked="0"/>
    </xf>
    <xf numFmtId="0" fontId="0" fillId="5" borderId="16" xfId="0" applyFill="1" applyBorder="1" applyProtection="1">
      <protection locked="0"/>
    </xf>
    <xf numFmtId="0" fontId="1" fillId="4" borderId="6" xfId="0" applyFont="1" applyFill="1" applyBorder="1"/>
    <xf numFmtId="0" fontId="1" fillId="4" borderId="10" xfId="0" applyFont="1" applyFill="1" applyBorder="1"/>
    <xf numFmtId="0" fontId="0" fillId="0" borderId="29" xfId="0" applyBorder="1"/>
    <xf numFmtId="0" fontId="0" fillId="0" borderId="0" xfId="0" quotePrefix="1" applyAlignment="1">
      <alignment horizontal="center"/>
    </xf>
    <xf numFmtId="1" fontId="1" fillId="4" borderId="31" xfId="0" applyNumberFormat="1" applyFont="1" applyFill="1" applyBorder="1"/>
    <xf numFmtId="1" fontId="1" fillId="4" borderId="32" xfId="0" applyNumberFormat="1" applyFont="1" applyFill="1" applyBorder="1"/>
    <xf numFmtId="1" fontId="0" fillId="0" borderId="0" xfId="0" quotePrefix="1" applyNumberFormat="1" applyAlignment="1">
      <alignment horizontal="right"/>
    </xf>
    <xf numFmtId="0" fontId="0" fillId="0" borderId="30" xfId="0" applyBorder="1"/>
    <xf numFmtId="9" fontId="1" fillId="0" borderId="0" xfId="0" applyNumberFormat="1" applyFont="1" applyAlignment="1">
      <alignment horizontal="left"/>
    </xf>
    <xf numFmtId="9" fontId="12" fillId="0" borderId="0" xfId="0" applyNumberFormat="1" applyFont="1"/>
    <xf numFmtId="9" fontId="10" fillId="0" borderId="0" xfId="0" applyNumberFormat="1" applyFont="1"/>
    <xf numFmtId="9" fontId="11" fillId="0" borderId="0" xfId="0" applyNumberFormat="1" applyFont="1"/>
    <xf numFmtId="164" fontId="1" fillId="4" borderId="6" xfId="0" applyNumberFormat="1" applyFont="1" applyFill="1" applyBorder="1"/>
    <xf numFmtId="0" fontId="0" fillId="5" borderId="0" xfId="0" applyFill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4" borderId="18" xfId="0" applyFont="1" applyFill="1" applyBorder="1" applyAlignment="1" applyProtection="1">
      <alignment horizontal="center"/>
      <protection locked="0"/>
    </xf>
    <xf numFmtId="0" fontId="1" fillId="4" borderId="24" xfId="0" applyFont="1" applyFill="1" applyBorder="1" applyAlignment="1" applyProtection="1">
      <alignment horizontal="center"/>
      <protection locked="0"/>
    </xf>
    <xf numFmtId="0" fontId="1" fillId="4" borderId="25" xfId="0" applyFont="1" applyFill="1" applyBorder="1" applyAlignment="1" applyProtection="1">
      <alignment horizontal="center"/>
      <protection locked="0"/>
    </xf>
    <xf numFmtId="0" fontId="2" fillId="4" borderId="26" xfId="0" applyFont="1" applyFill="1" applyBorder="1" applyAlignment="1">
      <alignment horizontal="center"/>
    </xf>
    <xf numFmtId="0" fontId="2" fillId="4" borderId="27" xfId="0" applyFont="1" applyFill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0" fillId="4" borderId="28" xfId="0" applyFill="1" applyBorder="1" applyAlignment="1" applyProtection="1">
      <alignment horizontal="center"/>
      <protection locked="0"/>
    </xf>
    <xf numFmtId="0" fontId="0" fillId="4" borderId="18" xfId="0" applyFill="1" applyBorder="1" applyAlignment="1" applyProtection="1">
      <alignment horizontal="center"/>
      <protection locked="0"/>
    </xf>
    <xf numFmtId="0" fontId="0" fillId="4" borderId="24" xfId="0" applyFill="1" applyBorder="1" applyAlignment="1" applyProtection="1">
      <alignment horizontal="center"/>
      <protection locked="0"/>
    </xf>
    <xf numFmtId="0" fontId="0" fillId="4" borderId="25" xfId="0" applyFill="1" applyBorder="1" applyAlignment="1" applyProtection="1">
      <alignment horizontal="center"/>
      <protection locked="0"/>
    </xf>
    <xf numFmtId="0" fontId="9" fillId="4" borderId="21" xfId="0" applyFont="1" applyFill="1" applyBorder="1" applyAlignment="1">
      <alignment horizontal="center"/>
    </xf>
    <xf numFmtId="0" fontId="9" fillId="4" borderId="2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0" fillId="0" borderId="4" xfId="0" applyBorder="1" applyAlignment="1">
      <alignment horizontal="center" vertical="center" textRotation="90" wrapText="1"/>
    </xf>
    <xf numFmtId="0" fontId="0" fillId="0" borderId="8" xfId="0" applyBorder="1" applyAlignment="1">
      <alignment horizontal="center" vertical="center" textRotation="90"/>
    </xf>
    <xf numFmtId="0" fontId="0" fillId="0" borderId="12" xfId="0" applyBorder="1" applyAlignment="1">
      <alignment horizontal="center" vertical="center" textRotation="90"/>
    </xf>
    <xf numFmtId="2" fontId="3" fillId="2" borderId="7" xfId="0" applyNumberFormat="1" applyFont="1" applyFill="1" applyBorder="1" applyAlignment="1">
      <alignment horizontal="center" vertical="center" textRotation="90" wrapText="1"/>
    </xf>
    <xf numFmtId="2" fontId="0" fillId="2" borderId="7" xfId="0" applyNumberFormat="1" applyFill="1" applyBorder="1" applyAlignment="1">
      <alignment horizontal="center" vertical="center" textRotation="90" wrapText="1"/>
    </xf>
    <xf numFmtId="2" fontId="0" fillId="2" borderId="11" xfId="0" applyNumberFormat="1" applyFill="1" applyBorder="1" applyAlignment="1">
      <alignment horizontal="center" vertical="center" textRotation="90" wrapText="1"/>
    </xf>
    <xf numFmtId="1" fontId="3" fillId="2" borderId="7" xfId="0" applyNumberFormat="1" applyFont="1" applyFill="1" applyBorder="1" applyAlignment="1">
      <alignment horizontal="center" vertical="center" textRotation="90" wrapText="1"/>
    </xf>
    <xf numFmtId="1" fontId="0" fillId="2" borderId="7" xfId="0" applyNumberFormat="1" applyFill="1" applyBorder="1" applyAlignment="1">
      <alignment horizontal="center" vertical="center" textRotation="90" wrapText="1"/>
    </xf>
    <xf numFmtId="1" fontId="0" fillId="2" borderId="11" xfId="0" applyNumberFormat="1" applyFill="1" applyBorder="1" applyAlignment="1">
      <alignment horizontal="center" vertical="center" textRotation="90" wrapText="1"/>
    </xf>
    <xf numFmtId="0" fontId="6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textRotation="90" wrapText="1"/>
    </xf>
    <xf numFmtId="0" fontId="3" fillId="3" borderId="4" xfId="0" applyFont="1" applyFill="1" applyBorder="1" applyAlignment="1">
      <alignment horizontal="center" vertical="center" textRotation="90" wrapText="1"/>
    </xf>
    <xf numFmtId="0" fontId="0" fillId="3" borderId="8" xfId="0" applyFill="1" applyBorder="1" applyAlignment="1">
      <alignment horizontal="center" vertical="center" textRotation="90"/>
    </xf>
    <xf numFmtId="0" fontId="0" fillId="3" borderId="12" xfId="0" applyFill="1" applyBorder="1" applyAlignment="1">
      <alignment horizontal="center" vertical="center" textRotation="90"/>
    </xf>
    <xf numFmtId="0" fontId="3" fillId="0" borderId="2" xfId="0" applyFont="1" applyBorder="1" applyAlignment="1">
      <alignment horizontal="center" vertical="center" textRotation="90" wrapText="1"/>
    </xf>
    <xf numFmtId="0" fontId="0" fillId="0" borderId="6" xfId="0" applyBorder="1" applyAlignment="1">
      <alignment horizontal="center" vertical="center" textRotation="90"/>
    </xf>
    <xf numFmtId="0" fontId="0" fillId="0" borderId="10" xfId="0" applyBorder="1" applyAlignment="1">
      <alignment horizontal="center" vertical="center" textRotation="90"/>
    </xf>
    <xf numFmtId="0" fontId="0" fillId="0" borderId="2" xfId="0" applyBorder="1" applyAlignment="1">
      <alignment horizontal="center" vertical="center" textRotation="90" wrapText="1"/>
    </xf>
    <xf numFmtId="0" fontId="0" fillId="0" borderId="3" xfId="0" applyBorder="1" applyAlignment="1">
      <alignment horizontal="center" vertical="center" textRotation="90" wrapText="1"/>
    </xf>
    <xf numFmtId="0" fontId="0" fillId="0" borderId="7" xfId="0" applyBorder="1" applyAlignment="1">
      <alignment horizontal="center" vertical="center" textRotation="90"/>
    </xf>
    <xf numFmtId="0" fontId="0" fillId="0" borderId="11" xfId="0" applyBorder="1" applyAlignment="1">
      <alignment horizontal="center" vertical="center" textRotation="90"/>
    </xf>
    <xf numFmtId="164" fontId="3" fillId="0" borderId="3" xfId="0" applyNumberFormat="1" applyFont="1" applyBorder="1" applyAlignment="1">
      <alignment horizontal="center" vertical="center" textRotation="90" wrapText="1"/>
    </xf>
    <xf numFmtId="164" fontId="0" fillId="0" borderId="7" xfId="0" applyNumberFormat="1" applyBorder="1" applyAlignment="1">
      <alignment horizontal="center" vertical="center" textRotation="90"/>
    </xf>
    <xf numFmtId="164" fontId="0" fillId="0" borderId="11" xfId="0" applyNumberFormat="1" applyBorder="1" applyAlignment="1">
      <alignment horizontal="center" vertical="center" textRotation="90"/>
    </xf>
    <xf numFmtId="0" fontId="3" fillId="0" borderId="4" xfId="0" applyFont="1" applyBorder="1" applyAlignment="1">
      <alignment horizontal="center" vertical="center" textRotation="90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2" borderId="3" xfId="0" applyFill="1" applyBorder="1" applyAlignment="1">
      <alignment horizontal="center"/>
    </xf>
  </cellXfs>
  <cellStyles count="1">
    <cellStyle name="Normal" xfId="0" builtinId="0" customBuiltin="1"/>
  </cellStyles>
  <dxfs count="15">
    <dxf>
      <fill>
        <patternFill>
          <bgColor rgb="FF6B7D59"/>
        </patternFill>
      </fill>
    </dxf>
    <dxf>
      <fill>
        <patternFill>
          <bgColor rgb="FF6B7D59"/>
        </patternFill>
      </fill>
    </dxf>
    <dxf>
      <fill>
        <patternFill>
          <bgColor rgb="FF6B7D59"/>
        </patternFill>
      </fill>
    </dxf>
    <dxf>
      <fill>
        <patternFill>
          <bgColor rgb="FF6B7D59"/>
        </patternFill>
      </fill>
    </dxf>
    <dxf>
      <fill>
        <patternFill>
          <bgColor rgb="FF6B7D59"/>
        </patternFill>
      </fill>
    </dxf>
    <dxf>
      <fill>
        <patternFill>
          <bgColor rgb="FF6B7D59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C000"/>
      </font>
      <fill>
        <patternFill patternType="none">
          <bgColor auto="1"/>
        </patternFill>
      </fill>
    </dxf>
    <dxf>
      <font>
        <color rgb="FF92D050"/>
      </font>
      <fill>
        <patternFill patternType="none">
          <bgColor auto="1"/>
        </patternFill>
      </fill>
    </dxf>
    <dxf>
      <fill>
        <patternFill>
          <fgColor auto="1"/>
          <bgColor rgb="FF6B7D59"/>
        </patternFill>
      </fill>
    </dxf>
    <dxf>
      <fill>
        <patternFill>
          <fgColor auto="1"/>
          <bgColor rgb="FF6B7D59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C000"/>
      </font>
      <fill>
        <patternFill patternType="none">
          <bgColor auto="1"/>
        </patternFill>
      </fill>
    </dxf>
    <dxf>
      <font>
        <color rgb="FF92D050"/>
      </font>
      <fill>
        <patternFill patternType="none">
          <bgColor auto="1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6B7D59"/>
      <color rgb="FFDADDC8"/>
      <color rgb="FFA9B7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1"/>
          <c:tx>
            <c:strRef>
              <c:f>GrafikGen!$E$1</c:f>
              <c:strCache>
                <c:ptCount val="1"/>
                <c:pt idx="0">
                  <c:v>Kraft [N]</c:v>
                </c:pt>
              </c:strCache>
            </c:strRef>
          </c:tx>
          <c:spPr>
            <a:ln w="25400" cap="rnd">
              <a:solidFill>
                <a:srgbClr val="A9B79C"/>
              </a:solidFill>
              <a:round/>
            </a:ln>
            <a:effectLst/>
          </c:spPr>
          <c:marker>
            <c:symbol val="none"/>
          </c:marker>
          <c:xVal>
            <c:numRef>
              <c:f>GrafikGen!#REF!</c:f>
            </c:numRef>
          </c:xVal>
          <c:yVal>
            <c:numRef>
              <c:f>GrafikGen!$E$2:$E$1002</c:f>
              <c:numCache>
                <c:formatCode>General</c:formatCode>
                <c:ptCount val="1001"/>
                <c:pt idx="0">
                  <c:v>0</c:v>
                </c:pt>
                <c:pt idx="1">
                  <c:v>2461.4464263890454</c:v>
                </c:pt>
                <c:pt idx="2">
                  <c:v>2461.4464263890454</c:v>
                </c:pt>
                <c:pt idx="3">
                  <c:v>2461.4464263890454</c:v>
                </c:pt>
                <c:pt idx="4">
                  <c:v>2461.4464263890454</c:v>
                </c:pt>
                <c:pt idx="5">
                  <c:v>2461.4464263890454</c:v>
                </c:pt>
                <c:pt idx="6">
                  <c:v>2461.4464263890454</c:v>
                </c:pt>
                <c:pt idx="7">
                  <c:v>2461.4464263890454</c:v>
                </c:pt>
                <c:pt idx="8">
                  <c:v>2461.4464263890454</c:v>
                </c:pt>
                <c:pt idx="9">
                  <c:v>2461.4464263890454</c:v>
                </c:pt>
                <c:pt idx="10">
                  <c:v>2461.4464263890454</c:v>
                </c:pt>
                <c:pt idx="11">
                  <c:v>2461.4464263890454</c:v>
                </c:pt>
                <c:pt idx="12">
                  <c:v>2461.4464263890454</c:v>
                </c:pt>
                <c:pt idx="13">
                  <c:v>2461.4464263890454</c:v>
                </c:pt>
                <c:pt idx="14">
                  <c:v>2461.4464263890454</c:v>
                </c:pt>
                <c:pt idx="15">
                  <c:v>2461.4464263890454</c:v>
                </c:pt>
                <c:pt idx="16">
                  <c:v>2461.4464263890454</c:v>
                </c:pt>
                <c:pt idx="17">
                  <c:v>2461.4464263890454</c:v>
                </c:pt>
                <c:pt idx="18">
                  <c:v>2461.4464263890454</c:v>
                </c:pt>
                <c:pt idx="19">
                  <c:v>2461.4464263890454</c:v>
                </c:pt>
                <c:pt idx="20">
                  <c:v>2461.4464263890454</c:v>
                </c:pt>
                <c:pt idx="21">
                  <c:v>2461.4464263890454</c:v>
                </c:pt>
                <c:pt idx="22">
                  <c:v>2461.4464263890454</c:v>
                </c:pt>
                <c:pt idx="23">
                  <c:v>2461.4464263890454</c:v>
                </c:pt>
                <c:pt idx="24">
                  <c:v>2461.4464263890454</c:v>
                </c:pt>
                <c:pt idx="25">
                  <c:v>2461.4464263890454</c:v>
                </c:pt>
                <c:pt idx="26">
                  <c:v>2461.4464263890454</c:v>
                </c:pt>
                <c:pt idx="27">
                  <c:v>2461.4464263890454</c:v>
                </c:pt>
                <c:pt idx="28">
                  <c:v>2461.4464263890454</c:v>
                </c:pt>
                <c:pt idx="29">
                  <c:v>2461.4464263890454</c:v>
                </c:pt>
                <c:pt idx="30">
                  <c:v>2461.4464263890454</c:v>
                </c:pt>
                <c:pt idx="31">
                  <c:v>2461.4464263890454</c:v>
                </c:pt>
                <c:pt idx="32">
                  <c:v>2461.4464263890454</c:v>
                </c:pt>
                <c:pt idx="33">
                  <c:v>2461.4464263890454</c:v>
                </c:pt>
                <c:pt idx="34">
                  <c:v>2461.4464263890454</c:v>
                </c:pt>
                <c:pt idx="35">
                  <c:v>2461.4464263890454</c:v>
                </c:pt>
                <c:pt idx="36">
                  <c:v>2461.4464263890454</c:v>
                </c:pt>
                <c:pt idx="37">
                  <c:v>2461.4464263890454</c:v>
                </c:pt>
                <c:pt idx="38">
                  <c:v>2461.4464263890454</c:v>
                </c:pt>
                <c:pt idx="39">
                  <c:v>2461.4464263890454</c:v>
                </c:pt>
                <c:pt idx="40">
                  <c:v>2461.4464263890454</c:v>
                </c:pt>
                <c:pt idx="41">
                  <c:v>2461.4464263890454</c:v>
                </c:pt>
                <c:pt idx="42">
                  <c:v>2461.4464263890454</c:v>
                </c:pt>
                <c:pt idx="43">
                  <c:v>2461.4464263890454</c:v>
                </c:pt>
                <c:pt idx="44">
                  <c:v>2461.4464263890454</c:v>
                </c:pt>
                <c:pt idx="45">
                  <c:v>2461.4464263890454</c:v>
                </c:pt>
                <c:pt idx="46">
                  <c:v>2461.4464263890454</c:v>
                </c:pt>
                <c:pt idx="47">
                  <c:v>2461.4464263890454</c:v>
                </c:pt>
                <c:pt idx="48">
                  <c:v>2461.4464263890454</c:v>
                </c:pt>
                <c:pt idx="49">
                  <c:v>2461.4464263890454</c:v>
                </c:pt>
                <c:pt idx="50">
                  <c:v>2461.4464263890454</c:v>
                </c:pt>
                <c:pt idx="51">
                  <c:v>2461.4464263890454</c:v>
                </c:pt>
                <c:pt idx="52">
                  <c:v>2461.4464263890454</c:v>
                </c:pt>
                <c:pt idx="53">
                  <c:v>2461.4464263890454</c:v>
                </c:pt>
                <c:pt idx="54">
                  <c:v>2461.4464263890454</c:v>
                </c:pt>
                <c:pt idx="55">
                  <c:v>2461.4464263890454</c:v>
                </c:pt>
                <c:pt idx="56">
                  <c:v>2461.4464263890454</c:v>
                </c:pt>
                <c:pt idx="57">
                  <c:v>2461.4464263890454</c:v>
                </c:pt>
                <c:pt idx="58">
                  <c:v>2461.4464263890454</c:v>
                </c:pt>
                <c:pt idx="59">
                  <c:v>2461.4464263890454</c:v>
                </c:pt>
                <c:pt idx="60">
                  <c:v>2461.4464263890454</c:v>
                </c:pt>
                <c:pt idx="61">
                  <c:v>2461.4464263890454</c:v>
                </c:pt>
                <c:pt idx="62">
                  <c:v>2461.4464263890454</c:v>
                </c:pt>
                <c:pt idx="63">
                  <c:v>2461.4464263890454</c:v>
                </c:pt>
                <c:pt idx="64">
                  <c:v>2461.4464263890454</c:v>
                </c:pt>
                <c:pt idx="65">
                  <c:v>2461.4464263890454</c:v>
                </c:pt>
                <c:pt idx="66">
                  <c:v>2461.4464263890454</c:v>
                </c:pt>
                <c:pt idx="67">
                  <c:v>2461.4464263890454</c:v>
                </c:pt>
                <c:pt idx="68">
                  <c:v>2461.4464263890454</c:v>
                </c:pt>
                <c:pt idx="69">
                  <c:v>2461.4464263890454</c:v>
                </c:pt>
                <c:pt idx="70">
                  <c:v>2461.4464263890454</c:v>
                </c:pt>
                <c:pt idx="71">
                  <c:v>2461.4464263890454</c:v>
                </c:pt>
                <c:pt idx="72">
                  <c:v>2461.4464263890454</c:v>
                </c:pt>
                <c:pt idx="73">
                  <c:v>2461.4464263890454</c:v>
                </c:pt>
                <c:pt idx="74">
                  <c:v>2461.4464263890454</c:v>
                </c:pt>
                <c:pt idx="75">
                  <c:v>2461.4464263890454</c:v>
                </c:pt>
                <c:pt idx="76">
                  <c:v>2461.4464263890454</c:v>
                </c:pt>
                <c:pt idx="77">
                  <c:v>2461.4464263890454</c:v>
                </c:pt>
                <c:pt idx="78">
                  <c:v>2461.4464263890454</c:v>
                </c:pt>
                <c:pt idx="79">
                  <c:v>2461.4464263890454</c:v>
                </c:pt>
                <c:pt idx="80">
                  <c:v>2461.4464263890454</c:v>
                </c:pt>
                <c:pt idx="81">
                  <c:v>2461.4464263890454</c:v>
                </c:pt>
                <c:pt idx="82">
                  <c:v>2461.4464263890454</c:v>
                </c:pt>
                <c:pt idx="83">
                  <c:v>2461.4464263890454</c:v>
                </c:pt>
                <c:pt idx="84">
                  <c:v>2461.4464263890454</c:v>
                </c:pt>
                <c:pt idx="85">
                  <c:v>2461.4464263890454</c:v>
                </c:pt>
                <c:pt idx="86">
                  <c:v>2461.4464263890454</c:v>
                </c:pt>
                <c:pt idx="87">
                  <c:v>2461.4464263890454</c:v>
                </c:pt>
                <c:pt idx="88">
                  <c:v>2461.4464263890454</c:v>
                </c:pt>
                <c:pt idx="89">
                  <c:v>2461.4464263890454</c:v>
                </c:pt>
                <c:pt idx="90">
                  <c:v>2461.4464263890454</c:v>
                </c:pt>
                <c:pt idx="91">
                  <c:v>2461.4464263890454</c:v>
                </c:pt>
                <c:pt idx="92">
                  <c:v>2461.4464263890454</c:v>
                </c:pt>
                <c:pt idx="93">
                  <c:v>2461.4464263890454</c:v>
                </c:pt>
                <c:pt idx="94">
                  <c:v>2461.4464263890454</c:v>
                </c:pt>
                <c:pt idx="95">
                  <c:v>2461.4464263890454</c:v>
                </c:pt>
                <c:pt idx="96">
                  <c:v>2461.4464263890454</c:v>
                </c:pt>
                <c:pt idx="97">
                  <c:v>2461.4464263890454</c:v>
                </c:pt>
                <c:pt idx="98">
                  <c:v>2461.4464263890454</c:v>
                </c:pt>
                <c:pt idx="99">
                  <c:v>2461.4464263890454</c:v>
                </c:pt>
                <c:pt idx="100">
                  <c:v>2461.4464263890454</c:v>
                </c:pt>
                <c:pt idx="101">
                  <c:v>2461.4464263890454</c:v>
                </c:pt>
                <c:pt idx="102">
                  <c:v>2461.4464263890454</c:v>
                </c:pt>
                <c:pt idx="103">
                  <c:v>2461.4464263890454</c:v>
                </c:pt>
                <c:pt idx="104">
                  <c:v>2461.4464263890454</c:v>
                </c:pt>
                <c:pt idx="105">
                  <c:v>2461.4464263890454</c:v>
                </c:pt>
                <c:pt idx="106">
                  <c:v>2461.4464263890454</c:v>
                </c:pt>
                <c:pt idx="107">
                  <c:v>2461.4464263890454</c:v>
                </c:pt>
                <c:pt idx="108">
                  <c:v>2461.4464263890454</c:v>
                </c:pt>
                <c:pt idx="109">
                  <c:v>2461.4464263890454</c:v>
                </c:pt>
                <c:pt idx="110">
                  <c:v>2461.4464263890454</c:v>
                </c:pt>
                <c:pt idx="111">
                  <c:v>2461.4464263890454</c:v>
                </c:pt>
                <c:pt idx="112">
                  <c:v>2461.4464263890454</c:v>
                </c:pt>
                <c:pt idx="113">
                  <c:v>2461.4464263890454</c:v>
                </c:pt>
                <c:pt idx="114">
                  <c:v>2461.4464263890454</c:v>
                </c:pt>
                <c:pt idx="115">
                  <c:v>2461.4464263890454</c:v>
                </c:pt>
                <c:pt idx="116">
                  <c:v>2461.4464263890454</c:v>
                </c:pt>
                <c:pt idx="117">
                  <c:v>2461.4464263890454</c:v>
                </c:pt>
                <c:pt idx="118">
                  <c:v>2461.4464263890454</c:v>
                </c:pt>
                <c:pt idx="119">
                  <c:v>2461.4464263890454</c:v>
                </c:pt>
                <c:pt idx="120">
                  <c:v>2461.4464263890454</c:v>
                </c:pt>
                <c:pt idx="121">
                  <c:v>2461.4464263890454</c:v>
                </c:pt>
                <c:pt idx="122">
                  <c:v>2461.4464263890454</c:v>
                </c:pt>
                <c:pt idx="123">
                  <c:v>2461.4464263890454</c:v>
                </c:pt>
                <c:pt idx="124">
                  <c:v>2461.4464263890454</c:v>
                </c:pt>
                <c:pt idx="125">
                  <c:v>2461.4464263890454</c:v>
                </c:pt>
                <c:pt idx="126">
                  <c:v>2461.4464263890454</c:v>
                </c:pt>
                <c:pt idx="127">
                  <c:v>2461.4464263890454</c:v>
                </c:pt>
                <c:pt idx="128">
                  <c:v>2461.4464263890454</c:v>
                </c:pt>
                <c:pt idx="129">
                  <c:v>2461.4464263890454</c:v>
                </c:pt>
                <c:pt idx="130">
                  <c:v>2461.4464263890454</c:v>
                </c:pt>
                <c:pt idx="131">
                  <c:v>2461.4464263890454</c:v>
                </c:pt>
                <c:pt idx="132">
                  <c:v>2461.4464263890454</c:v>
                </c:pt>
                <c:pt idx="133">
                  <c:v>2461.4464263890454</c:v>
                </c:pt>
                <c:pt idx="134">
                  <c:v>2461.4464263890454</c:v>
                </c:pt>
                <c:pt idx="135">
                  <c:v>2461.4464263890454</c:v>
                </c:pt>
                <c:pt idx="136">
                  <c:v>2461.4464263890454</c:v>
                </c:pt>
                <c:pt idx="137">
                  <c:v>2461.4464263890454</c:v>
                </c:pt>
                <c:pt idx="138">
                  <c:v>2461.4464263890454</c:v>
                </c:pt>
                <c:pt idx="139">
                  <c:v>2461.4464263890454</c:v>
                </c:pt>
                <c:pt idx="140">
                  <c:v>2461.4464263890454</c:v>
                </c:pt>
                <c:pt idx="141">
                  <c:v>2461.4464263890454</c:v>
                </c:pt>
                <c:pt idx="142">
                  <c:v>2461.4464263890454</c:v>
                </c:pt>
                <c:pt idx="143">
                  <c:v>2461.4464263890454</c:v>
                </c:pt>
                <c:pt idx="144">
                  <c:v>2461.4464263890454</c:v>
                </c:pt>
                <c:pt idx="145">
                  <c:v>2461.4464263890454</c:v>
                </c:pt>
                <c:pt idx="146">
                  <c:v>2461.4464263890454</c:v>
                </c:pt>
                <c:pt idx="147">
                  <c:v>2461.4464263890454</c:v>
                </c:pt>
                <c:pt idx="148">
                  <c:v>2461.4464263890454</c:v>
                </c:pt>
                <c:pt idx="149">
                  <c:v>2461.4464263890454</c:v>
                </c:pt>
                <c:pt idx="150">
                  <c:v>2461.4464263890454</c:v>
                </c:pt>
                <c:pt idx="151">
                  <c:v>2461.4464263890454</c:v>
                </c:pt>
                <c:pt idx="152">
                  <c:v>2461.4464263890454</c:v>
                </c:pt>
                <c:pt idx="153">
                  <c:v>2461.4464263890454</c:v>
                </c:pt>
                <c:pt idx="154">
                  <c:v>2461.4464263890454</c:v>
                </c:pt>
                <c:pt idx="155">
                  <c:v>2461.4464263890454</c:v>
                </c:pt>
                <c:pt idx="156">
                  <c:v>2461.4464263890454</c:v>
                </c:pt>
                <c:pt idx="157">
                  <c:v>2461.4464263890454</c:v>
                </c:pt>
                <c:pt idx="158">
                  <c:v>2461.4464263890454</c:v>
                </c:pt>
                <c:pt idx="159">
                  <c:v>2461.4464263890454</c:v>
                </c:pt>
                <c:pt idx="160">
                  <c:v>2461.4464263890454</c:v>
                </c:pt>
                <c:pt idx="161">
                  <c:v>2461.4464263890454</c:v>
                </c:pt>
                <c:pt idx="162">
                  <c:v>2461.4464263890454</c:v>
                </c:pt>
                <c:pt idx="163">
                  <c:v>2461.4464263890454</c:v>
                </c:pt>
                <c:pt idx="164">
                  <c:v>2461.4464263890454</c:v>
                </c:pt>
                <c:pt idx="165">
                  <c:v>2461.4464263890454</c:v>
                </c:pt>
                <c:pt idx="166">
                  <c:v>2461.4464263890454</c:v>
                </c:pt>
                <c:pt idx="167">
                  <c:v>2461.4464263890454</c:v>
                </c:pt>
                <c:pt idx="168">
                  <c:v>2461.4464263890454</c:v>
                </c:pt>
                <c:pt idx="169">
                  <c:v>2461.4464263890454</c:v>
                </c:pt>
                <c:pt idx="170">
                  <c:v>2461.4464263890454</c:v>
                </c:pt>
                <c:pt idx="171">
                  <c:v>2461.4464263890454</c:v>
                </c:pt>
                <c:pt idx="172">
                  <c:v>2461.4464263890454</c:v>
                </c:pt>
                <c:pt idx="173">
                  <c:v>2461.4464263890454</c:v>
                </c:pt>
                <c:pt idx="174">
                  <c:v>2461.4464263890454</c:v>
                </c:pt>
                <c:pt idx="175">
                  <c:v>2461.4464263890454</c:v>
                </c:pt>
                <c:pt idx="176">
                  <c:v>2461.4464263890454</c:v>
                </c:pt>
                <c:pt idx="177">
                  <c:v>2461.4464263890454</c:v>
                </c:pt>
                <c:pt idx="178">
                  <c:v>2461.4464263890454</c:v>
                </c:pt>
                <c:pt idx="179">
                  <c:v>2461.4464263890454</c:v>
                </c:pt>
                <c:pt idx="180">
                  <c:v>2461.4464263890454</c:v>
                </c:pt>
                <c:pt idx="181">
                  <c:v>2461.4464263890454</c:v>
                </c:pt>
                <c:pt idx="182">
                  <c:v>2461.4464263890454</c:v>
                </c:pt>
                <c:pt idx="183">
                  <c:v>2461.4464263890454</c:v>
                </c:pt>
                <c:pt idx="184">
                  <c:v>2461.4464263890454</c:v>
                </c:pt>
                <c:pt idx="185">
                  <c:v>2461.4464263890454</c:v>
                </c:pt>
                <c:pt idx="186">
                  <c:v>2461.4464263890454</c:v>
                </c:pt>
                <c:pt idx="187">
                  <c:v>2461.4464263890454</c:v>
                </c:pt>
                <c:pt idx="188">
                  <c:v>2461.4464263890454</c:v>
                </c:pt>
                <c:pt idx="189">
                  <c:v>2461.4464263890454</c:v>
                </c:pt>
                <c:pt idx="190">
                  <c:v>2461.4464263890454</c:v>
                </c:pt>
                <c:pt idx="191">
                  <c:v>170.04644012195587</c:v>
                </c:pt>
                <c:pt idx="192">
                  <c:v>170.04644012195587</c:v>
                </c:pt>
                <c:pt idx="193">
                  <c:v>170.04644012195587</c:v>
                </c:pt>
                <c:pt idx="194">
                  <c:v>170.04644012195587</c:v>
                </c:pt>
                <c:pt idx="195">
                  <c:v>170.04644012195587</c:v>
                </c:pt>
                <c:pt idx="196">
                  <c:v>170.04644012195587</c:v>
                </c:pt>
                <c:pt idx="197">
                  <c:v>170.04644012195587</c:v>
                </c:pt>
                <c:pt idx="198">
                  <c:v>170.04644012195587</c:v>
                </c:pt>
                <c:pt idx="199">
                  <c:v>170.04644012195587</c:v>
                </c:pt>
                <c:pt idx="200">
                  <c:v>170.04644012195587</c:v>
                </c:pt>
                <c:pt idx="201">
                  <c:v>170.04644012195587</c:v>
                </c:pt>
                <c:pt idx="202">
                  <c:v>170.04644012195587</c:v>
                </c:pt>
                <c:pt idx="203">
                  <c:v>170.04644012195587</c:v>
                </c:pt>
                <c:pt idx="204">
                  <c:v>170.04644012195587</c:v>
                </c:pt>
                <c:pt idx="205">
                  <c:v>170.04644012195587</c:v>
                </c:pt>
                <c:pt idx="206">
                  <c:v>170.04644012195587</c:v>
                </c:pt>
                <c:pt idx="207">
                  <c:v>170.04644012195587</c:v>
                </c:pt>
                <c:pt idx="208">
                  <c:v>170.04644012195587</c:v>
                </c:pt>
                <c:pt idx="209">
                  <c:v>170.04644012195587</c:v>
                </c:pt>
                <c:pt idx="210">
                  <c:v>170.04644012195587</c:v>
                </c:pt>
                <c:pt idx="211">
                  <c:v>170.04644012195587</c:v>
                </c:pt>
                <c:pt idx="212">
                  <c:v>170.04644012195587</c:v>
                </c:pt>
                <c:pt idx="213">
                  <c:v>170.04644012195587</c:v>
                </c:pt>
                <c:pt idx="214">
                  <c:v>170.04644012195587</c:v>
                </c:pt>
                <c:pt idx="215">
                  <c:v>170.04644012195587</c:v>
                </c:pt>
                <c:pt idx="216">
                  <c:v>170.04644012195587</c:v>
                </c:pt>
                <c:pt idx="217">
                  <c:v>170.04644012195587</c:v>
                </c:pt>
                <c:pt idx="218">
                  <c:v>170.04644012195587</c:v>
                </c:pt>
                <c:pt idx="219">
                  <c:v>170.04644012195587</c:v>
                </c:pt>
                <c:pt idx="220">
                  <c:v>170.04644012195587</c:v>
                </c:pt>
                <c:pt idx="221">
                  <c:v>170.04644012195587</c:v>
                </c:pt>
                <c:pt idx="222">
                  <c:v>170.04644012195587</c:v>
                </c:pt>
                <c:pt idx="223">
                  <c:v>170.04644012195587</c:v>
                </c:pt>
                <c:pt idx="224">
                  <c:v>170.04644012195587</c:v>
                </c:pt>
                <c:pt idx="225">
                  <c:v>170.04644012195587</c:v>
                </c:pt>
                <c:pt idx="226">
                  <c:v>170.04644012195587</c:v>
                </c:pt>
                <c:pt idx="227">
                  <c:v>170.04644012195587</c:v>
                </c:pt>
                <c:pt idx="228">
                  <c:v>170.04644012195587</c:v>
                </c:pt>
                <c:pt idx="229">
                  <c:v>170.04644012195587</c:v>
                </c:pt>
                <c:pt idx="230">
                  <c:v>170.04644012195587</c:v>
                </c:pt>
                <c:pt idx="231">
                  <c:v>170.04644012195587</c:v>
                </c:pt>
                <c:pt idx="232">
                  <c:v>170.04644012195587</c:v>
                </c:pt>
                <c:pt idx="233">
                  <c:v>170.04644012195587</c:v>
                </c:pt>
                <c:pt idx="234">
                  <c:v>170.04644012195587</c:v>
                </c:pt>
                <c:pt idx="235">
                  <c:v>170.04644012195587</c:v>
                </c:pt>
                <c:pt idx="236">
                  <c:v>170.04644012195587</c:v>
                </c:pt>
                <c:pt idx="237">
                  <c:v>170.04644012195587</c:v>
                </c:pt>
                <c:pt idx="238">
                  <c:v>170.04644012195587</c:v>
                </c:pt>
                <c:pt idx="239">
                  <c:v>-2121.3535461451334</c:v>
                </c:pt>
                <c:pt idx="240">
                  <c:v>-2121.3535461451334</c:v>
                </c:pt>
                <c:pt idx="241">
                  <c:v>-2121.3535461451334</c:v>
                </c:pt>
                <c:pt idx="242">
                  <c:v>-2121.3535461451334</c:v>
                </c:pt>
                <c:pt idx="243">
                  <c:v>-2121.3535461451334</c:v>
                </c:pt>
                <c:pt idx="244">
                  <c:v>-2121.3535461451334</c:v>
                </c:pt>
                <c:pt idx="245">
                  <c:v>-2121.3535461451334</c:v>
                </c:pt>
                <c:pt idx="246">
                  <c:v>-2121.3535461451334</c:v>
                </c:pt>
                <c:pt idx="247">
                  <c:v>-2121.3535461451334</c:v>
                </c:pt>
                <c:pt idx="248">
                  <c:v>-2121.3535461451334</c:v>
                </c:pt>
                <c:pt idx="249">
                  <c:v>-2121.3535461451334</c:v>
                </c:pt>
                <c:pt idx="250">
                  <c:v>-2121.3535461451334</c:v>
                </c:pt>
                <c:pt idx="251">
                  <c:v>-2121.3535461451334</c:v>
                </c:pt>
                <c:pt idx="252">
                  <c:v>-2121.3535461451334</c:v>
                </c:pt>
                <c:pt idx="253">
                  <c:v>-2121.3535461451334</c:v>
                </c:pt>
                <c:pt idx="254">
                  <c:v>-2121.3535461451334</c:v>
                </c:pt>
                <c:pt idx="255">
                  <c:v>-2121.3535461451334</c:v>
                </c:pt>
                <c:pt idx="256">
                  <c:v>-2121.3535461451334</c:v>
                </c:pt>
                <c:pt idx="257">
                  <c:v>-2121.3535461451334</c:v>
                </c:pt>
                <c:pt idx="258">
                  <c:v>-2121.3535461451334</c:v>
                </c:pt>
                <c:pt idx="259">
                  <c:v>-2121.3535461451334</c:v>
                </c:pt>
                <c:pt idx="260">
                  <c:v>-2121.3535461451334</c:v>
                </c:pt>
                <c:pt idx="261">
                  <c:v>-2121.3535461451334</c:v>
                </c:pt>
                <c:pt idx="262">
                  <c:v>-2121.3535461451334</c:v>
                </c:pt>
                <c:pt idx="263">
                  <c:v>-2121.3535461451334</c:v>
                </c:pt>
                <c:pt idx="264">
                  <c:v>-2121.3535461451334</c:v>
                </c:pt>
                <c:pt idx="265">
                  <c:v>-2121.3535461451334</c:v>
                </c:pt>
                <c:pt idx="266">
                  <c:v>-2121.3535461451334</c:v>
                </c:pt>
                <c:pt idx="267">
                  <c:v>-2121.3535461451334</c:v>
                </c:pt>
                <c:pt idx="268">
                  <c:v>-2121.3535461451334</c:v>
                </c:pt>
                <c:pt idx="269">
                  <c:v>-2121.3535461451334</c:v>
                </c:pt>
                <c:pt idx="270">
                  <c:v>-2121.3535461451334</c:v>
                </c:pt>
                <c:pt idx="271">
                  <c:v>-2121.3535461451334</c:v>
                </c:pt>
                <c:pt idx="272">
                  <c:v>-2121.3535461451334</c:v>
                </c:pt>
                <c:pt idx="273">
                  <c:v>-2121.3535461451334</c:v>
                </c:pt>
                <c:pt idx="274">
                  <c:v>-2121.3535461451334</c:v>
                </c:pt>
                <c:pt idx="275">
                  <c:v>-2121.3535461451334</c:v>
                </c:pt>
                <c:pt idx="276">
                  <c:v>-2121.3535461451334</c:v>
                </c:pt>
                <c:pt idx="277">
                  <c:v>-2121.3535461451334</c:v>
                </c:pt>
                <c:pt idx="278">
                  <c:v>-2121.3535461451334</c:v>
                </c:pt>
                <c:pt idx="279">
                  <c:v>-2121.3535461451334</c:v>
                </c:pt>
                <c:pt idx="280">
                  <c:v>-2121.3535461451334</c:v>
                </c:pt>
                <c:pt idx="281">
                  <c:v>-2121.3535461451334</c:v>
                </c:pt>
                <c:pt idx="282">
                  <c:v>-2121.3535461451334</c:v>
                </c:pt>
                <c:pt idx="283">
                  <c:v>-2121.3535461451334</c:v>
                </c:pt>
                <c:pt idx="284">
                  <c:v>-2121.3535461451334</c:v>
                </c:pt>
                <c:pt idx="285">
                  <c:v>-2121.3535461451334</c:v>
                </c:pt>
                <c:pt idx="286">
                  <c:v>-2121.3535461451334</c:v>
                </c:pt>
                <c:pt idx="287">
                  <c:v>-2121.3535461451334</c:v>
                </c:pt>
                <c:pt idx="288">
                  <c:v>-2121.3535461451334</c:v>
                </c:pt>
                <c:pt idx="289">
                  <c:v>-2121.3535461451334</c:v>
                </c:pt>
                <c:pt idx="290">
                  <c:v>-2121.3535461451334</c:v>
                </c:pt>
                <c:pt idx="291">
                  <c:v>-2121.3535461451334</c:v>
                </c:pt>
                <c:pt idx="292">
                  <c:v>-2121.3535461451334</c:v>
                </c:pt>
                <c:pt idx="293">
                  <c:v>-2121.3535461451334</c:v>
                </c:pt>
                <c:pt idx="294">
                  <c:v>-2121.3535461451334</c:v>
                </c:pt>
                <c:pt idx="295">
                  <c:v>-2121.3535461451334</c:v>
                </c:pt>
                <c:pt idx="296">
                  <c:v>-2121.3535461451334</c:v>
                </c:pt>
                <c:pt idx="297">
                  <c:v>-2121.3535461451334</c:v>
                </c:pt>
                <c:pt idx="298">
                  <c:v>-2121.3535461451334</c:v>
                </c:pt>
                <c:pt idx="299">
                  <c:v>-2121.3535461451334</c:v>
                </c:pt>
                <c:pt idx="300">
                  <c:v>-2121.3535461451334</c:v>
                </c:pt>
                <c:pt idx="301">
                  <c:v>-2121.3535461451334</c:v>
                </c:pt>
                <c:pt idx="302">
                  <c:v>-2121.3535461451334</c:v>
                </c:pt>
                <c:pt idx="303">
                  <c:v>-2121.3535461451334</c:v>
                </c:pt>
                <c:pt idx="304">
                  <c:v>-2121.3535461451334</c:v>
                </c:pt>
                <c:pt idx="305">
                  <c:v>-2121.3535461451334</c:v>
                </c:pt>
                <c:pt idx="306">
                  <c:v>-2121.3535461451334</c:v>
                </c:pt>
                <c:pt idx="307">
                  <c:v>-2121.3535461451334</c:v>
                </c:pt>
                <c:pt idx="308">
                  <c:v>-2121.3535461451334</c:v>
                </c:pt>
                <c:pt idx="309">
                  <c:v>-2121.3535461451334</c:v>
                </c:pt>
                <c:pt idx="310">
                  <c:v>-2121.3535461451334</c:v>
                </c:pt>
                <c:pt idx="311">
                  <c:v>-2121.3535461451334</c:v>
                </c:pt>
                <c:pt idx="312">
                  <c:v>-2121.3535461451334</c:v>
                </c:pt>
                <c:pt idx="313">
                  <c:v>-2121.3535461451334</c:v>
                </c:pt>
                <c:pt idx="314">
                  <c:v>-2121.3535461451334</c:v>
                </c:pt>
                <c:pt idx="315">
                  <c:v>-2121.3535461451334</c:v>
                </c:pt>
                <c:pt idx="316">
                  <c:v>-2121.3535461451334</c:v>
                </c:pt>
                <c:pt idx="317">
                  <c:v>-2121.3535461451334</c:v>
                </c:pt>
                <c:pt idx="318">
                  <c:v>-2121.3535461451334</c:v>
                </c:pt>
                <c:pt idx="319">
                  <c:v>-2121.3535461451334</c:v>
                </c:pt>
                <c:pt idx="320">
                  <c:v>-2121.3535461451334</c:v>
                </c:pt>
                <c:pt idx="321">
                  <c:v>-2121.3535461451334</c:v>
                </c:pt>
                <c:pt idx="322">
                  <c:v>-2121.3535461451334</c:v>
                </c:pt>
                <c:pt idx="323">
                  <c:v>-2121.3535461451334</c:v>
                </c:pt>
                <c:pt idx="324">
                  <c:v>-2121.3535461451334</c:v>
                </c:pt>
                <c:pt idx="325">
                  <c:v>-2121.3535461451334</c:v>
                </c:pt>
                <c:pt idx="326">
                  <c:v>-2121.3535461451334</c:v>
                </c:pt>
                <c:pt idx="327">
                  <c:v>-2121.3535461451334</c:v>
                </c:pt>
                <c:pt idx="328">
                  <c:v>-2121.3535461451334</c:v>
                </c:pt>
                <c:pt idx="329">
                  <c:v>-2121.3535461451334</c:v>
                </c:pt>
                <c:pt idx="330">
                  <c:v>-2121.3535461451334</c:v>
                </c:pt>
                <c:pt idx="331">
                  <c:v>-2121.3535461451334</c:v>
                </c:pt>
                <c:pt idx="332">
                  <c:v>-2121.3535461451334</c:v>
                </c:pt>
                <c:pt idx="333">
                  <c:v>-2121.3535461451334</c:v>
                </c:pt>
                <c:pt idx="334">
                  <c:v>-2121.3535461451334</c:v>
                </c:pt>
                <c:pt idx="335">
                  <c:v>-2121.3535461451334</c:v>
                </c:pt>
                <c:pt idx="336">
                  <c:v>-2121.3535461451334</c:v>
                </c:pt>
                <c:pt idx="337">
                  <c:v>-2121.3535461451334</c:v>
                </c:pt>
                <c:pt idx="338">
                  <c:v>-2121.3535461451334</c:v>
                </c:pt>
                <c:pt idx="339">
                  <c:v>-2121.3535461451334</c:v>
                </c:pt>
                <c:pt idx="340">
                  <c:v>-2121.3535461451334</c:v>
                </c:pt>
                <c:pt idx="341">
                  <c:v>-2121.3535461451334</c:v>
                </c:pt>
                <c:pt idx="342">
                  <c:v>-2121.3535461451334</c:v>
                </c:pt>
                <c:pt idx="343">
                  <c:v>-2121.3535461451334</c:v>
                </c:pt>
                <c:pt idx="344">
                  <c:v>-2121.3535461451334</c:v>
                </c:pt>
                <c:pt idx="345">
                  <c:v>-2121.3535461451334</c:v>
                </c:pt>
                <c:pt idx="346">
                  <c:v>-2121.3535461451334</c:v>
                </c:pt>
                <c:pt idx="347">
                  <c:v>-2121.3535461451334</c:v>
                </c:pt>
                <c:pt idx="348">
                  <c:v>-2121.3535461451334</c:v>
                </c:pt>
                <c:pt idx="349">
                  <c:v>-2121.3535461451334</c:v>
                </c:pt>
                <c:pt idx="350">
                  <c:v>-2121.3535461451334</c:v>
                </c:pt>
                <c:pt idx="351">
                  <c:v>-2121.3535461451334</c:v>
                </c:pt>
                <c:pt idx="352">
                  <c:v>-2121.3535461451334</c:v>
                </c:pt>
                <c:pt idx="353">
                  <c:v>-2121.3535461451334</c:v>
                </c:pt>
                <c:pt idx="354">
                  <c:v>-2121.3535461451334</c:v>
                </c:pt>
                <c:pt idx="355">
                  <c:v>-2121.3535461451334</c:v>
                </c:pt>
                <c:pt idx="356">
                  <c:v>-2121.3535461451334</c:v>
                </c:pt>
                <c:pt idx="357">
                  <c:v>-2121.3535461451334</c:v>
                </c:pt>
                <c:pt idx="358">
                  <c:v>-2121.3535461451334</c:v>
                </c:pt>
                <c:pt idx="359">
                  <c:v>-2121.3535461451334</c:v>
                </c:pt>
                <c:pt idx="360">
                  <c:v>-2121.3535461451334</c:v>
                </c:pt>
                <c:pt idx="361">
                  <c:v>-2121.3535461451334</c:v>
                </c:pt>
                <c:pt idx="362">
                  <c:v>-2121.3535461451334</c:v>
                </c:pt>
                <c:pt idx="363">
                  <c:v>-2121.3535461451334</c:v>
                </c:pt>
                <c:pt idx="364">
                  <c:v>-2121.3535461451334</c:v>
                </c:pt>
                <c:pt idx="365">
                  <c:v>-2121.3535461451334</c:v>
                </c:pt>
                <c:pt idx="366">
                  <c:v>-2121.3535461451334</c:v>
                </c:pt>
                <c:pt idx="367">
                  <c:v>-2121.3535461451334</c:v>
                </c:pt>
                <c:pt idx="368">
                  <c:v>-2121.3535461451334</c:v>
                </c:pt>
                <c:pt idx="369">
                  <c:v>-2121.3535461451334</c:v>
                </c:pt>
                <c:pt idx="370">
                  <c:v>-2121.3535461451334</c:v>
                </c:pt>
                <c:pt idx="371">
                  <c:v>-2121.3535461451334</c:v>
                </c:pt>
                <c:pt idx="372">
                  <c:v>-2121.3535461451334</c:v>
                </c:pt>
                <c:pt idx="373">
                  <c:v>-2121.3535461451334</c:v>
                </c:pt>
                <c:pt idx="374">
                  <c:v>-2121.3535461451334</c:v>
                </c:pt>
                <c:pt idx="375">
                  <c:v>-2121.3535461451334</c:v>
                </c:pt>
                <c:pt idx="376">
                  <c:v>-2121.3535461451334</c:v>
                </c:pt>
                <c:pt idx="377">
                  <c:v>-2121.3535461451334</c:v>
                </c:pt>
                <c:pt idx="378">
                  <c:v>-2121.3535461451334</c:v>
                </c:pt>
                <c:pt idx="379">
                  <c:v>-2121.3535461451334</c:v>
                </c:pt>
                <c:pt idx="380">
                  <c:v>-2121.3535461451334</c:v>
                </c:pt>
                <c:pt idx="381">
                  <c:v>-2121.3535461451334</c:v>
                </c:pt>
                <c:pt idx="382">
                  <c:v>-2121.3535461451334</c:v>
                </c:pt>
                <c:pt idx="383">
                  <c:v>-2121.3535461451334</c:v>
                </c:pt>
                <c:pt idx="384">
                  <c:v>-2121.3535461451334</c:v>
                </c:pt>
                <c:pt idx="385">
                  <c:v>-2121.3535461451334</c:v>
                </c:pt>
                <c:pt idx="386">
                  <c:v>-2121.3535461451334</c:v>
                </c:pt>
                <c:pt idx="387">
                  <c:v>-2121.3535461451334</c:v>
                </c:pt>
                <c:pt idx="388">
                  <c:v>-2121.3535461451334</c:v>
                </c:pt>
                <c:pt idx="389">
                  <c:v>-2121.3535461451334</c:v>
                </c:pt>
                <c:pt idx="390">
                  <c:v>-2121.3535461451334</c:v>
                </c:pt>
                <c:pt idx="391">
                  <c:v>-2121.3535461451334</c:v>
                </c:pt>
                <c:pt idx="392">
                  <c:v>-2121.3535461451334</c:v>
                </c:pt>
                <c:pt idx="393">
                  <c:v>-2121.3535461451334</c:v>
                </c:pt>
                <c:pt idx="394">
                  <c:v>-2121.3535461451334</c:v>
                </c:pt>
                <c:pt idx="395">
                  <c:v>-2121.3535461451334</c:v>
                </c:pt>
                <c:pt idx="396">
                  <c:v>-2121.3535461451334</c:v>
                </c:pt>
                <c:pt idx="397">
                  <c:v>-2121.3535461451334</c:v>
                </c:pt>
                <c:pt idx="398">
                  <c:v>-2121.3535461451334</c:v>
                </c:pt>
                <c:pt idx="399">
                  <c:v>-2121.3535461451334</c:v>
                </c:pt>
                <c:pt idx="400">
                  <c:v>-2121.3535461451334</c:v>
                </c:pt>
                <c:pt idx="401">
                  <c:v>-2121.3535461451334</c:v>
                </c:pt>
                <c:pt idx="402">
                  <c:v>-2121.3535461451334</c:v>
                </c:pt>
                <c:pt idx="403">
                  <c:v>-2121.3535461451334</c:v>
                </c:pt>
                <c:pt idx="404">
                  <c:v>-2121.3535461451334</c:v>
                </c:pt>
                <c:pt idx="405">
                  <c:v>-2121.3535461451334</c:v>
                </c:pt>
                <c:pt idx="406">
                  <c:v>-2121.3535461451334</c:v>
                </c:pt>
                <c:pt idx="407">
                  <c:v>-2121.3535461451334</c:v>
                </c:pt>
                <c:pt idx="408">
                  <c:v>-2121.3535461451334</c:v>
                </c:pt>
                <c:pt idx="409">
                  <c:v>-2121.3535461451334</c:v>
                </c:pt>
                <c:pt idx="410">
                  <c:v>-2121.3535461451334</c:v>
                </c:pt>
                <c:pt idx="411">
                  <c:v>-2121.3535461451334</c:v>
                </c:pt>
                <c:pt idx="412">
                  <c:v>-2121.3535461451334</c:v>
                </c:pt>
                <c:pt idx="413">
                  <c:v>-2121.3535461451334</c:v>
                </c:pt>
                <c:pt idx="414">
                  <c:v>-2121.3535461451334</c:v>
                </c:pt>
                <c:pt idx="415">
                  <c:v>-2121.3535461451334</c:v>
                </c:pt>
                <c:pt idx="416">
                  <c:v>-2121.3535461451334</c:v>
                </c:pt>
                <c:pt idx="417">
                  <c:v>-2121.3535461451334</c:v>
                </c:pt>
                <c:pt idx="418">
                  <c:v>-2121.3535461451334</c:v>
                </c:pt>
                <c:pt idx="419">
                  <c:v>-2121.3535461451334</c:v>
                </c:pt>
                <c:pt idx="420">
                  <c:v>-2121.3535461451334</c:v>
                </c:pt>
                <c:pt idx="421">
                  <c:v>-2121.3535461451334</c:v>
                </c:pt>
                <c:pt idx="422">
                  <c:v>-2121.3535461451334</c:v>
                </c:pt>
                <c:pt idx="423">
                  <c:v>-2121.3535461451334</c:v>
                </c:pt>
                <c:pt idx="424">
                  <c:v>-2121.3535461451334</c:v>
                </c:pt>
                <c:pt idx="425">
                  <c:v>-2121.3535461451334</c:v>
                </c:pt>
                <c:pt idx="426">
                  <c:v>-2121.3535461451334</c:v>
                </c:pt>
                <c:pt idx="427">
                  <c:v>-2121.3535461451334</c:v>
                </c:pt>
                <c:pt idx="428">
                  <c:v>-2121.3535461451334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49A-45A2-A398-13708C78ED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1298831"/>
        <c:axId val="1131311311"/>
      </c:scatterChart>
      <c:scatterChart>
        <c:scatterStyle val="lineMarker"/>
        <c:varyColors val="0"/>
        <c:ser>
          <c:idx val="0"/>
          <c:order val="0"/>
          <c:tx>
            <c:strRef>
              <c:f>GrafikGen!$B$1</c:f>
              <c:strCache>
                <c:ptCount val="1"/>
                <c:pt idx="0">
                  <c:v>Position [mm]</c:v>
                </c:pt>
              </c:strCache>
            </c:strRef>
          </c:tx>
          <c:spPr>
            <a:ln w="25400" cap="rnd">
              <a:solidFill>
                <a:srgbClr val="6B7D59"/>
              </a:solidFill>
              <a:round/>
            </a:ln>
            <a:effectLst/>
          </c:spPr>
          <c:marker>
            <c:symbol val="none"/>
          </c:marker>
          <c:xVal>
            <c:numRef>
              <c:f>GrafikGen!#REF!</c:f>
            </c:numRef>
          </c:xVal>
          <c:yVal>
            <c:numRef>
              <c:f>GrafikGen!$B$2:$B$1002</c:f>
              <c:numCache>
                <c:formatCode>General</c:formatCode>
                <c:ptCount val="1001"/>
                <c:pt idx="0">
                  <c:v>0</c:v>
                </c:pt>
                <c:pt idx="1">
                  <c:v>2.2050000000000005E-6</c:v>
                </c:pt>
                <c:pt idx="2">
                  <c:v>6.6150000000000019E-6</c:v>
                </c:pt>
                <c:pt idx="3">
                  <c:v>1.3230000000000004E-5</c:v>
                </c:pt>
                <c:pt idx="4">
                  <c:v>2.2050000000000007E-5</c:v>
                </c:pt>
                <c:pt idx="5">
                  <c:v>3.3075000000000011E-5</c:v>
                </c:pt>
                <c:pt idx="6">
                  <c:v>4.6305000000000012E-5</c:v>
                </c:pt>
                <c:pt idx="7">
                  <c:v>6.1740000000000015E-5</c:v>
                </c:pt>
                <c:pt idx="8">
                  <c:v>7.9380000000000016E-5</c:v>
                </c:pt>
                <c:pt idx="9">
                  <c:v>9.9225000000000013E-5</c:v>
                </c:pt>
                <c:pt idx="10">
                  <c:v>1.2127500000000002E-4</c:v>
                </c:pt>
                <c:pt idx="11">
                  <c:v>1.4553000000000002E-4</c:v>
                </c:pt>
                <c:pt idx="12">
                  <c:v>1.7199000000000004E-4</c:v>
                </c:pt>
                <c:pt idx="13">
                  <c:v>2.0065500000000005E-4</c:v>
                </c:pt>
                <c:pt idx="14">
                  <c:v>2.3152500000000006E-4</c:v>
                </c:pt>
                <c:pt idx="15">
                  <c:v>2.6460000000000003E-4</c:v>
                </c:pt>
                <c:pt idx="16">
                  <c:v>2.9988000000000004E-4</c:v>
                </c:pt>
                <c:pt idx="17">
                  <c:v>3.3736500000000006E-4</c:v>
                </c:pt>
                <c:pt idx="18">
                  <c:v>3.7705500000000006E-4</c:v>
                </c:pt>
                <c:pt idx="19">
                  <c:v>4.1895000000000007E-4</c:v>
                </c:pt>
                <c:pt idx="20">
                  <c:v>4.6305000000000006E-4</c:v>
                </c:pt>
                <c:pt idx="21">
                  <c:v>5.0935500000000007E-4</c:v>
                </c:pt>
                <c:pt idx="22">
                  <c:v>5.5786500000000005E-4</c:v>
                </c:pt>
                <c:pt idx="23">
                  <c:v>6.0858000000000006E-4</c:v>
                </c:pt>
                <c:pt idx="24">
                  <c:v>6.6150000000000009E-4</c:v>
                </c:pt>
                <c:pt idx="25">
                  <c:v>7.1662500000000014E-4</c:v>
                </c:pt>
                <c:pt idx="26">
                  <c:v>7.7395500000000011E-4</c:v>
                </c:pt>
                <c:pt idx="27">
                  <c:v>8.334900000000001E-4</c:v>
                </c:pt>
                <c:pt idx="28">
                  <c:v>8.9523000000000011E-4</c:v>
                </c:pt>
                <c:pt idx="29">
                  <c:v>9.5917500000000015E-4</c:v>
                </c:pt>
                <c:pt idx="30">
                  <c:v>1.0253250000000001E-3</c:v>
                </c:pt>
                <c:pt idx="31">
                  <c:v>1.0936800000000001E-3</c:v>
                </c:pt>
                <c:pt idx="32">
                  <c:v>1.1642400000000002E-3</c:v>
                </c:pt>
                <c:pt idx="33">
                  <c:v>1.2370050000000002E-3</c:v>
                </c:pt>
                <c:pt idx="34">
                  <c:v>1.3119750000000002E-3</c:v>
                </c:pt>
                <c:pt idx="35">
                  <c:v>1.3891500000000002E-3</c:v>
                </c:pt>
                <c:pt idx="36">
                  <c:v>1.4685300000000002E-3</c:v>
                </c:pt>
                <c:pt idx="37">
                  <c:v>1.5501150000000003E-3</c:v>
                </c:pt>
                <c:pt idx="38">
                  <c:v>1.6339050000000004E-3</c:v>
                </c:pt>
                <c:pt idx="39">
                  <c:v>1.7199000000000003E-3</c:v>
                </c:pt>
                <c:pt idx="40">
                  <c:v>1.8081000000000004E-3</c:v>
                </c:pt>
                <c:pt idx="41">
                  <c:v>1.8985050000000004E-3</c:v>
                </c:pt>
                <c:pt idx="42">
                  <c:v>1.9911150000000003E-3</c:v>
                </c:pt>
                <c:pt idx="43">
                  <c:v>2.0859300000000006E-3</c:v>
                </c:pt>
                <c:pt idx="44">
                  <c:v>2.1829500000000008E-3</c:v>
                </c:pt>
                <c:pt idx="45">
                  <c:v>2.2821750000000009E-3</c:v>
                </c:pt>
                <c:pt idx="46">
                  <c:v>2.3836050000000009E-3</c:v>
                </c:pt>
                <c:pt idx="47">
                  <c:v>2.4872400000000008E-3</c:v>
                </c:pt>
                <c:pt idx="48">
                  <c:v>2.5930800000000011E-3</c:v>
                </c:pt>
                <c:pt idx="49">
                  <c:v>2.7011250000000013E-3</c:v>
                </c:pt>
                <c:pt idx="50">
                  <c:v>2.8113750000000014E-3</c:v>
                </c:pt>
                <c:pt idx="51">
                  <c:v>2.9238300000000014E-3</c:v>
                </c:pt>
                <c:pt idx="52">
                  <c:v>3.0384900000000013E-3</c:v>
                </c:pt>
                <c:pt idx="53">
                  <c:v>3.1553550000000016E-3</c:v>
                </c:pt>
                <c:pt idx="54">
                  <c:v>3.2744250000000018E-3</c:v>
                </c:pt>
                <c:pt idx="55">
                  <c:v>3.3957000000000019E-3</c:v>
                </c:pt>
                <c:pt idx="56">
                  <c:v>3.519180000000002E-3</c:v>
                </c:pt>
                <c:pt idx="57">
                  <c:v>3.6448650000000023E-3</c:v>
                </c:pt>
                <c:pt idx="58">
                  <c:v>3.7727550000000026E-3</c:v>
                </c:pt>
                <c:pt idx="59">
                  <c:v>3.9028500000000028E-3</c:v>
                </c:pt>
                <c:pt idx="60">
                  <c:v>4.035150000000003E-3</c:v>
                </c:pt>
                <c:pt idx="61">
                  <c:v>4.169655000000003E-3</c:v>
                </c:pt>
                <c:pt idx="62">
                  <c:v>4.306365000000003E-3</c:v>
                </c:pt>
                <c:pt idx="63">
                  <c:v>4.4452800000000028E-3</c:v>
                </c:pt>
                <c:pt idx="64">
                  <c:v>4.5864000000000035E-3</c:v>
                </c:pt>
                <c:pt idx="65">
                  <c:v>4.7297250000000041E-3</c:v>
                </c:pt>
                <c:pt idx="66">
                  <c:v>4.8752550000000046E-3</c:v>
                </c:pt>
                <c:pt idx="67">
                  <c:v>5.022990000000005E-3</c:v>
                </c:pt>
                <c:pt idx="68">
                  <c:v>5.1729300000000053E-3</c:v>
                </c:pt>
                <c:pt idx="69">
                  <c:v>5.3250750000000055E-3</c:v>
                </c:pt>
                <c:pt idx="70">
                  <c:v>5.4794250000000056E-3</c:v>
                </c:pt>
                <c:pt idx="71">
                  <c:v>5.6359800000000057E-3</c:v>
                </c:pt>
                <c:pt idx="72">
                  <c:v>5.7947400000000057E-3</c:v>
                </c:pt>
                <c:pt idx="73">
                  <c:v>5.9557050000000056E-3</c:v>
                </c:pt>
                <c:pt idx="74">
                  <c:v>6.1188750000000063E-3</c:v>
                </c:pt>
                <c:pt idx="75">
                  <c:v>6.2842500000000068E-3</c:v>
                </c:pt>
                <c:pt idx="76">
                  <c:v>6.4518300000000074E-3</c:v>
                </c:pt>
                <c:pt idx="77">
                  <c:v>6.6216150000000078E-3</c:v>
                </c:pt>
                <c:pt idx="78">
                  <c:v>6.7936050000000081E-3</c:v>
                </c:pt>
                <c:pt idx="79">
                  <c:v>6.9678000000000084E-3</c:v>
                </c:pt>
                <c:pt idx="80">
                  <c:v>7.1442000000000085E-3</c:v>
                </c:pt>
                <c:pt idx="81">
                  <c:v>7.3228050000000086E-3</c:v>
                </c:pt>
                <c:pt idx="82">
                  <c:v>7.5036150000000086E-3</c:v>
                </c:pt>
                <c:pt idx="83">
                  <c:v>7.6866300000000085E-3</c:v>
                </c:pt>
                <c:pt idx="84">
                  <c:v>7.8718500000000084E-3</c:v>
                </c:pt>
                <c:pt idx="85">
                  <c:v>8.0592750000000081E-3</c:v>
                </c:pt>
                <c:pt idx="86">
                  <c:v>8.2489050000000078E-3</c:v>
                </c:pt>
                <c:pt idx="87">
                  <c:v>8.4407400000000073E-3</c:v>
                </c:pt>
                <c:pt idx="88">
                  <c:v>8.6347800000000068E-3</c:v>
                </c:pt>
                <c:pt idx="89">
                  <c:v>8.831025000000008E-3</c:v>
                </c:pt>
                <c:pt idx="90">
                  <c:v>9.029475000000009E-3</c:v>
                </c:pt>
                <c:pt idx="91">
                  <c:v>9.23013000000001E-3</c:v>
                </c:pt>
                <c:pt idx="92">
                  <c:v>9.4329900000000109E-3</c:v>
                </c:pt>
                <c:pt idx="93">
                  <c:v>9.6380550000000117E-3</c:v>
                </c:pt>
                <c:pt idx="94">
                  <c:v>9.8453250000000124E-3</c:v>
                </c:pt>
                <c:pt idx="95">
                  <c:v>1.0054800000000013E-2</c:v>
                </c:pt>
                <c:pt idx="96">
                  <c:v>1.0266480000000014E-2</c:v>
                </c:pt>
                <c:pt idx="97">
                  <c:v>1.0480365000000014E-2</c:v>
                </c:pt>
                <c:pt idx="98">
                  <c:v>1.0696455000000014E-2</c:v>
                </c:pt>
                <c:pt idx="99">
                  <c:v>1.0914750000000015E-2</c:v>
                </c:pt>
                <c:pt idx="100">
                  <c:v>1.1135250000000015E-2</c:v>
                </c:pt>
                <c:pt idx="101">
                  <c:v>1.1357955000000015E-2</c:v>
                </c:pt>
                <c:pt idx="102">
                  <c:v>1.1582865000000015E-2</c:v>
                </c:pt>
                <c:pt idx="103">
                  <c:v>1.1809980000000015E-2</c:v>
                </c:pt>
                <c:pt idx="104">
                  <c:v>1.2039300000000015E-2</c:v>
                </c:pt>
                <c:pt idx="105">
                  <c:v>1.2270825000000015E-2</c:v>
                </c:pt>
                <c:pt idx="106">
                  <c:v>1.2504555000000014E-2</c:v>
                </c:pt>
                <c:pt idx="107">
                  <c:v>1.2740490000000014E-2</c:v>
                </c:pt>
                <c:pt idx="108">
                  <c:v>1.2978630000000014E-2</c:v>
                </c:pt>
                <c:pt idx="109">
                  <c:v>1.3218975000000013E-2</c:v>
                </c:pt>
                <c:pt idx="110">
                  <c:v>1.3461525000000012E-2</c:v>
                </c:pt>
                <c:pt idx="111">
                  <c:v>1.3706280000000012E-2</c:v>
                </c:pt>
                <c:pt idx="112">
                  <c:v>1.3953240000000013E-2</c:v>
                </c:pt>
                <c:pt idx="113">
                  <c:v>1.4202405000000013E-2</c:v>
                </c:pt>
                <c:pt idx="114">
                  <c:v>1.4453775000000014E-2</c:v>
                </c:pt>
                <c:pt idx="115">
                  <c:v>1.4707350000000015E-2</c:v>
                </c:pt>
                <c:pt idx="116">
                  <c:v>1.4963130000000015E-2</c:v>
                </c:pt>
                <c:pt idx="117">
                  <c:v>1.5221115000000016E-2</c:v>
                </c:pt>
                <c:pt idx="118">
                  <c:v>1.5481305000000016E-2</c:v>
                </c:pt>
                <c:pt idx="119">
                  <c:v>1.5743700000000017E-2</c:v>
                </c:pt>
                <c:pt idx="120">
                  <c:v>1.6008300000000017E-2</c:v>
                </c:pt>
                <c:pt idx="121">
                  <c:v>1.6275105000000015E-2</c:v>
                </c:pt>
                <c:pt idx="122">
                  <c:v>1.6544115000000015E-2</c:v>
                </c:pt>
                <c:pt idx="123">
                  <c:v>1.6815330000000014E-2</c:v>
                </c:pt>
                <c:pt idx="124">
                  <c:v>1.7088750000000014E-2</c:v>
                </c:pt>
                <c:pt idx="125">
                  <c:v>1.7364375000000015E-2</c:v>
                </c:pt>
                <c:pt idx="126">
                  <c:v>1.7642205000000015E-2</c:v>
                </c:pt>
                <c:pt idx="127">
                  <c:v>1.7922240000000016E-2</c:v>
                </c:pt>
                <c:pt idx="128">
                  <c:v>1.8204480000000016E-2</c:v>
                </c:pt>
                <c:pt idx="129">
                  <c:v>1.8488925000000017E-2</c:v>
                </c:pt>
                <c:pt idx="130">
                  <c:v>1.8775575000000017E-2</c:v>
                </c:pt>
                <c:pt idx="131">
                  <c:v>1.9064430000000018E-2</c:v>
                </c:pt>
                <c:pt idx="132">
                  <c:v>1.9355490000000017E-2</c:v>
                </c:pt>
                <c:pt idx="133">
                  <c:v>1.9648755000000018E-2</c:v>
                </c:pt>
                <c:pt idx="134">
                  <c:v>1.9944225000000017E-2</c:v>
                </c:pt>
                <c:pt idx="135">
                  <c:v>2.0241900000000018E-2</c:v>
                </c:pt>
                <c:pt idx="136">
                  <c:v>2.0541780000000016E-2</c:v>
                </c:pt>
                <c:pt idx="137">
                  <c:v>2.0843865000000017E-2</c:v>
                </c:pt>
                <c:pt idx="138">
                  <c:v>2.1148155000000016E-2</c:v>
                </c:pt>
                <c:pt idx="139">
                  <c:v>2.1454650000000016E-2</c:v>
                </c:pt>
                <c:pt idx="140">
                  <c:v>2.1763350000000015E-2</c:v>
                </c:pt>
                <c:pt idx="141">
                  <c:v>2.2074255000000015E-2</c:v>
                </c:pt>
                <c:pt idx="142">
                  <c:v>2.2387365000000013E-2</c:v>
                </c:pt>
                <c:pt idx="143">
                  <c:v>2.2702680000000013E-2</c:v>
                </c:pt>
                <c:pt idx="144">
                  <c:v>2.3020200000000011E-2</c:v>
                </c:pt>
                <c:pt idx="145">
                  <c:v>2.3339925000000011E-2</c:v>
                </c:pt>
                <c:pt idx="146">
                  <c:v>2.3661855000000009E-2</c:v>
                </c:pt>
                <c:pt idx="147">
                  <c:v>2.3985990000000009E-2</c:v>
                </c:pt>
                <c:pt idx="148">
                  <c:v>2.431233000000001E-2</c:v>
                </c:pt>
                <c:pt idx="149">
                  <c:v>2.464087500000001E-2</c:v>
                </c:pt>
                <c:pt idx="150">
                  <c:v>2.4971625000000011E-2</c:v>
                </c:pt>
                <c:pt idx="151">
                  <c:v>2.5304580000000011E-2</c:v>
                </c:pt>
                <c:pt idx="152">
                  <c:v>2.5639740000000012E-2</c:v>
                </c:pt>
                <c:pt idx="153">
                  <c:v>2.5977105000000011E-2</c:v>
                </c:pt>
                <c:pt idx="154">
                  <c:v>2.6316675000000012E-2</c:v>
                </c:pt>
                <c:pt idx="155">
                  <c:v>2.6658450000000011E-2</c:v>
                </c:pt>
                <c:pt idx="156">
                  <c:v>2.7002430000000011E-2</c:v>
                </c:pt>
                <c:pt idx="157">
                  <c:v>2.734861500000001E-2</c:v>
                </c:pt>
                <c:pt idx="158">
                  <c:v>2.7697005000000011E-2</c:v>
                </c:pt>
                <c:pt idx="159">
                  <c:v>2.8047600000000009E-2</c:v>
                </c:pt>
                <c:pt idx="160">
                  <c:v>2.840040000000001E-2</c:v>
                </c:pt>
                <c:pt idx="161">
                  <c:v>2.8755405000000008E-2</c:v>
                </c:pt>
                <c:pt idx="162">
                  <c:v>2.9112615000000008E-2</c:v>
                </c:pt>
                <c:pt idx="163">
                  <c:v>2.9472030000000007E-2</c:v>
                </c:pt>
                <c:pt idx="164">
                  <c:v>2.9833650000000007E-2</c:v>
                </c:pt>
                <c:pt idx="165">
                  <c:v>3.0197475000000005E-2</c:v>
                </c:pt>
                <c:pt idx="166">
                  <c:v>3.0563505000000005E-2</c:v>
                </c:pt>
                <c:pt idx="167">
                  <c:v>3.0931740000000003E-2</c:v>
                </c:pt>
                <c:pt idx="168">
                  <c:v>3.1302179999999999E-2</c:v>
                </c:pt>
                <c:pt idx="169">
                  <c:v>3.1674824999999997E-2</c:v>
                </c:pt>
                <c:pt idx="170">
                  <c:v>3.2049675E-2</c:v>
                </c:pt>
                <c:pt idx="171">
                  <c:v>3.2426730000000001E-2</c:v>
                </c:pt>
                <c:pt idx="172">
                  <c:v>3.280599E-2</c:v>
                </c:pt>
                <c:pt idx="173">
                  <c:v>3.3187454999999998E-2</c:v>
                </c:pt>
                <c:pt idx="174">
                  <c:v>3.3571125E-2</c:v>
                </c:pt>
                <c:pt idx="175">
                  <c:v>3.3957000000000001E-2</c:v>
                </c:pt>
                <c:pt idx="176">
                  <c:v>3.434508E-2</c:v>
                </c:pt>
                <c:pt idx="177">
                  <c:v>3.4735364999999997E-2</c:v>
                </c:pt>
                <c:pt idx="178">
                  <c:v>3.5127854999999999E-2</c:v>
                </c:pt>
                <c:pt idx="179">
                  <c:v>3.552255E-2</c:v>
                </c:pt>
                <c:pt idx="180">
                  <c:v>3.5919449999999999E-2</c:v>
                </c:pt>
                <c:pt idx="181">
                  <c:v>3.6318554999999995E-2</c:v>
                </c:pt>
                <c:pt idx="182">
                  <c:v>3.6719864999999997E-2</c:v>
                </c:pt>
                <c:pt idx="183">
                  <c:v>3.7123379999999997E-2</c:v>
                </c:pt>
                <c:pt idx="184">
                  <c:v>3.7529099999999996E-2</c:v>
                </c:pt>
                <c:pt idx="185">
                  <c:v>3.7937024999999992E-2</c:v>
                </c:pt>
                <c:pt idx="186">
                  <c:v>3.8347154999999994E-2</c:v>
                </c:pt>
                <c:pt idx="187">
                  <c:v>3.8759489999999994E-2</c:v>
                </c:pt>
                <c:pt idx="188">
                  <c:v>3.9174029999999992E-2</c:v>
                </c:pt>
                <c:pt idx="189">
                  <c:v>3.9590774999999988E-2</c:v>
                </c:pt>
                <c:pt idx="190">
                  <c:v>4.0009724999999989E-2</c:v>
                </c:pt>
                <c:pt idx="191">
                  <c:v>4.0429724999999986E-2</c:v>
                </c:pt>
                <c:pt idx="192">
                  <c:v>4.0849724999999983E-2</c:v>
                </c:pt>
                <c:pt idx="193">
                  <c:v>4.1269724999999979E-2</c:v>
                </c:pt>
                <c:pt idx="194">
                  <c:v>4.1689724999999976E-2</c:v>
                </c:pt>
                <c:pt idx="195">
                  <c:v>4.2109724999999973E-2</c:v>
                </c:pt>
                <c:pt idx="196">
                  <c:v>4.252972499999997E-2</c:v>
                </c:pt>
                <c:pt idx="197">
                  <c:v>4.2949724999999966E-2</c:v>
                </c:pt>
                <c:pt idx="198">
                  <c:v>4.3369724999999963E-2</c:v>
                </c:pt>
                <c:pt idx="199">
                  <c:v>4.378972499999996E-2</c:v>
                </c:pt>
                <c:pt idx="200">
                  <c:v>4.4209724999999957E-2</c:v>
                </c:pt>
                <c:pt idx="201">
                  <c:v>4.4629724999999953E-2</c:v>
                </c:pt>
                <c:pt idx="202">
                  <c:v>4.504972499999995E-2</c:v>
                </c:pt>
                <c:pt idx="203">
                  <c:v>4.5469724999999947E-2</c:v>
                </c:pt>
                <c:pt idx="204">
                  <c:v>4.5889724999999944E-2</c:v>
                </c:pt>
                <c:pt idx="205">
                  <c:v>4.6309724999999941E-2</c:v>
                </c:pt>
                <c:pt idx="206">
                  <c:v>4.6729724999999937E-2</c:v>
                </c:pt>
                <c:pt idx="207">
                  <c:v>4.7149724999999934E-2</c:v>
                </c:pt>
                <c:pt idx="208">
                  <c:v>4.7569724999999931E-2</c:v>
                </c:pt>
                <c:pt idx="209">
                  <c:v>4.7989724999999928E-2</c:v>
                </c:pt>
                <c:pt idx="210">
                  <c:v>4.8409724999999924E-2</c:v>
                </c:pt>
                <c:pt idx="211">
                  <c:v>4.8829724999999921E-2</c:v>
                </c:pt>
                <c:pt idx="212">
                  <c:v>4.9249724999999918E-2</c:v>
                </c:pt>
                <c:pt idx="213">
                  <c:v>4.9669724999999915E-2</c:v>
                </c:pt>
                <c:pt idx="214">
                  <c:v>5.0089724999999911E-2</c:v>
                </c:pt>
                <c:pt idx="215">
                  <c:v>5.0509724999999908E-2</c:v>
                </c:pt>
                <c:pt idx="216">
                  <c:v>5.0929724999999905E-2</c:v>
                </c:pt>
                <c:pt idx="217">
                  <c:v>5.1349724999999902E-2</c:v>
                </c:pt>
                <c:pt idx="218">
                  <c:v>5.1769724999999898E-2</c:v>
                </c:pt>
                <c:pt idx="219">
                  <c:v>5.2189724999999895E-2</c:v>
                </c:pt>
                <c:pt idx="220">
                  <c:v>5.2609724999999892E-2</c:v>
                </c:pt>
                <c:pt idx="221">
                  <c:v>5.3029724999999889E-2</c:v>
                </c:pt>
                <c:pt idx="222">
                  <c:v>5.3449724999999886E-2</c:v>
                </c:pt>
                <c:pt idx="223">
                  <c:v>5.3869724999999882E-2</c:v>
                </c:pt>
                <c:pt idx="224">
                  <c:v>5.4289724999999879E-2</c:v>
                </c:pt>
                <c:pt idx="225">
                  <c:v>5.4709724999999876E-2</c:v>
                </c:pt>
                <c:pt idx="226">
                  <c:v>5.5129724999999873E-2</c:v>
                </c:pt>
                <c:pt idx="227">
                  <c:v>5.5549724999999869E-2</c:v>
                </c:pt>
                <c:pt idx="228">
                  <c:v>5.5969724999999866E-2</c:v>
                </c:pt>
                <c:pt idx="229">
                  <c:v>5.6389724999999863E-2</c:v>
                </c:pt>
                <c:pt idx="230">
                  <c:v>5.680972499999986E-2</c:v>
                </c:pt>
                <c:pt idx="231">
                  <c:v>5.7229724999999856E-2</c:v>
                </c:pt>
                <c:pt idx="232">
                  <c:v>5.7649724999999853E-2</c:v>
                </c:pt>
                <c:pt idx="233">
                  <c:v>5.806972499999985E-2</c:v>
                </c:pt>
                <c:pt idx="234">
                  <c:v>5.8489724999999847E-2</c:v>
                </c:pt>
                <c:pt idx="235">
                  <c:v>5.8909724999999843E-2</c:v>
                </c:pt>
                <c:pt idx="236">
                  <c:v>5.932972499999984E-2</c:v>
                </c:pt>
                <c:pt idx="237">
                  <c:v>5.9749724999999837E-2</c:v>
                </c:pt>
                <c:pt idx="238">
                  <c:v>6.0169724999999834E-2</c:v>
                </c:pt>
                <c:pt idx="239">
                  <c:v>6.0587519999999832E-2</c:v>
                </c:pt>
                <c:pt idx="240">
                  <c:v>6.1003109999999833E-2</c:v>
                </c:pt>
                <c:pt idx="241">
                  <c:v>6.1416494999999835E-2</c:v>
                </c:pt>
                <c:pt idx="242">
                  <c:v>6.1827674999999832E-2</c:v>
                </c:pt>
                <c:pt idx="243">
                  <c:v>6.2236649999999831E-2</c:v>
                </c:pt>
                <c:pt idx="244">
                  <c:v>6.2643419999999825E-2</c:v>
                </c:pt>
                <c:pt idx="245">
                  <c:v>6.304798499999982E-2</c:v>
                </c:pt>
                <c:pt idx="246">
                  <c:v>6.3450344999999825E-2</c:v>
                </c:pt>
                <c:pt idx="247">
                  <c:v>6.3850499999999824E-2</c:v>
                </c:pt>
                <c:pt idx="248">
                  <c:v>6.4248449999999818E-2</c:v>
                </c:pt>
                <c:pt idx="249">
                  <c:v>6.4644194999999821E-2</c:v>
                </c:pt>
                <c:pt idx="250">
                  <c:v>6.5037734999999819E-2</c:v>
                </c:pt>
                <c:pt idx="251">
                  <c:v>6.5429069999999825E-2</c:v>
                </c:pt>
                <c:pt idx="252">
                  <c:v>6.5818199999999827E-2</c:v>
                </c:pt>
                <c:pt idx="253">
                  <c:v>6.6205124999999823E-2</c:v>
                </c:pt>
                <c:pt idx="254">
                  <c:v>6.6589844999999828E-2</c:v>
                </c:pt>
                <c:pt idx="255">
                  <c:v>6.6972359999999828E-2</c:v>
                </c:pt>
                <c:pt idx="256">
                  <c:v>6.7352669999999823E-2</c:v>
                </c:pt>
                <c:pt idx="257">
                  <c:v>6.7730774999999827E-2</c:v>
                </c:pt>
                <c:pt idx="258">
                  <c:v>6.8106674999999825E-2</c:v>
                </c:pt>
                <c:pt idx="259">
                  <c:v>6.8480369999999818E-2</c:v>
                </c:pt>
                <c:pt idx="260">
                  <c:v>6.885185999999982E-2</c:v>
                </c:pt>
                <c:pt idx="261">
                  <c:v>6.9221144999999817E-2</c:v>
                </c:pt>
                <c:pt idx="262">
                  <c:v>6.9588224999999823E-2</c:v>
                </c:pt>
                <c:pt idx="263">
                  <c:v>6.9953099999999824E-2</c:v>
                </c:pt>
                <c:pt idx="264">
                  <c:v>7.0315769999999819E-2</c:v>
                </c:pt>
                <c:pt idx="265">
                  <c:v>7.0676234999999824E-2</c:v>
                </c:pt>
                <c:pt idx="266">
                  <c:v>7.1034494999999823E-2</c:v>
                </c:pt>
                <c:pt idx="267">
                  <c:v>7.1390549999999817E-2</c:v>
                </c:pt>
                <c:pt idx="268">
                  <c:v>7.1744399999999819E-2</c:v>
                </c:pt>
                <c:pt idx="269">
                  <c:v>7.2096044999999817E-2</c:v>
                </c:pt>
                <c:pt idx="270">
                  <c:v>7.2445484999999823E-2</c:v>
                </c:pt>
                <c:pt idx="271">
                  <c:v>7.2792719999999825E-2</c:v>
                </c:pt>
                <c:pt idx="272">
                  <c:v>7.3137749999999821E-2</c:v>
                </c:pt>
                <c:pt idx="273">
                  <c:v>7.3480574999999826E-2</c:v>
                </c:pt>
                <c:pt idx="274">
                  <c:v>7.3821194999999826E-2</c:v>
                </c:pt>
                <c:pt idx="275">
                  <c:v>7.415960999999982E-2</c:v>
                </c:pt>
                <c:pt idx="276">
                  <c:v>7.4495819999999824E-2</c:v>
                </c:pt>
                <c:pt idx="277">
                  <c:v>7.4829824999999822E-2</c:v>
                </c:pt>
                <c:pt idx="278">
                  <c:v>7.5161624999999829E-2</c:v>
                </c:pt>
                <c:pt idx="279">
                  <c:v>7.5491219999999831E-2</c:v>
                </c:pt>
                <c:pt idx="280">
                  <c:v>7.5818609999999828E-2</c:v>
                </c:pt>
                <c:pt idx="281">
                  <c:v>7.6143794999999834E-2</c:v>
                </c:pt>
                <c:pt idx="282">
                  <c:v>7.6466774999999834E-2</c:v>
                </c:pt>
                <c:pt idx="283">
                  <c:v>7.678754999999983E-2</c:v>
                </c:pt>
                <c:pt idx="284">
                  <c:v>7.7106119999999834E-2</c:v>
                </c:pt>
                <c:pt idx="285">
                  <c:v>7.7422484999999833E-2</c:v>
                </c:pt>
                <c:pt idx="286">
                  <c:v>7.7736644999999827E-2</c:v>
                </c:pt>
                <c:pt idx="287">
                  <c:v>7.8048599999999829E-2</c:v>
                </c:pt>
                <c:pt idx="288">
                  <c:v>7.8358349999999827E-2</c:v>
                </c:pt>
                <c:pt idx="289">
                  <c:v>7.8665894999999833E-2</c:v>
                </c:pt>
                <c:pt idx="290">
                  <c:v>7.8971234999999834E-2</c:v>
                </c:pt>
                <c:pt idx="291">
                  <c:v>7.927436999999983E-2</c:v>
                </c:pt>
                <c:pt idx="292">
                  <c:v>7.9575299999999835E-2</c:v>
                </c:pt>
                <c:pt idx="293">
                  <c:v>7.9874024999999835E-2</c:v>
                </c:pt>
                <c:pt idx="294">
                  <c:v>8.0170544999999829E-2</c:v>
                </c:pt>
                <c:pt idx="295">
                  <c:v>8.0464859999999833E-2</c:v>
                </c:pt>
                <c:pt idx="296">
                  <c:v>8.0756969999999831E-2</c:v>
                </c:pt>
                <c:pt idx="297">
                  <c:v>8.1046874999999838E-2</c:v>
                </c:pt>
                <c:pt idx="298">
                  <c:v>8.133457499999984E-2</c:v>
                </c:pt>
                <c:pt idx="299">
                  <c:v>8.1620069999999836E-2</c:v>
                </c:pt>
                <c:pt idx="300">
                  <c:v>8.1903359999999842E-2</c:v>
                </c:pt>
                <c:pt idx="301">
                  <c:v>8.2184444999999842E-2</c:v>
                </c:pt>
                <c:pt idx="302">
                  <c:v>8.2463324999999837E-2</c:v>
                </c:pt>
                <c:pt idx="303">
                  <c:v>8.2739999999999841E-2</c:v>
                </c:pt>
                <c:pt idx="304">
                  <c:v>8.301446999999984E-2</c:v>
                </c:pt>
                <c:pt idx="305">
                  <c:v>8.3286734999999834E-2</c:v>
                </c:pt>
                <c:pt idx="306">
                  <c:v>8.3556794999999837E-2</c:v>
                </c:pt>
                <c:pt idx="307">
                  <c:v>8.3824649999999834E-2</c:v>
                </c:pt>
                <c:pt idx="308">
                  <c:v>8.409029999999984E-2</c:v>
                </c:pt>
                <c:pt idx="309">
                  <c:v>8.4353744999999841E-2</c:v>
                </c:pt>
                <c:pt idx="310">
                  <c:v>8.4614984999999837E-2</c:v>
                </c:pt>
                <c:pt idx="311">
                  <c:v>8.4874019999999842E-2</c:v>
                </c:pt>
                <c:pt idx="312">
                  <c:v>8.5130849999999841E-2</c:v>
                </c:pt>
                <c:pt idx="313">
                  <c:v>8.5385474999999836E-2</c:v>
                </c:pt>
                <c:pt idx="314">
                  <c:v>8.5637894999999839E-2</c:v>
                </c:pt>
                <c:pt idx="315">
                  <c:v>8.5888109999999837E-2</c:v>
                </c:pt>
                <c:pt idx="316">
                  <c:v>8.6136119999999844E-2</c:v>
                </c:pt>
                <c:pt idx="317">
                  <c:v>8.6381924999999846E-2</c:v>
                </c:pt>
                <c:pt idx="318">
                  <c:v>8.6625524999999842E-2</c:v>
                </c:pt>
                <c:pt idx="319">
                  <c:v>8.6866919999999848E-2</c:v>
                </c:pt>
                <c:pt idx="320">
                  <c:v>8.7106109999999848E-2</c:v>
                </c:pt>
                <c:pt idx="321">
                  <c:v>8.7343094999999843E-2</c:v>
                </c:pt>
                <c:pt idx="322">
                  <c:v>8.7577874999999847E-2</c:v>
                </c:pt>
                <c:pt idx="323">
                  <c:v>8.7810449999999846E-2</c:v>
                </c:pt>
                <c:pt idx="324">
                  <c:v>8.8040819999999853E-2</c:v>
                </c:pt>
                <c:pt idx="325">
                  <c:v>8.8268984999999855E-2</c:v>
                </c:pt>
                <c:pt idx="326">
                  <c:v>8.8494944999999853E-2</c:v>
                </c:pt>
                <c:pt idx="327">
                  <c:v>8.8718699999999859E-2</c:v>
                </c:pt>
                <c:pt idx="328">
                  <c:v>8.894024999999986E-2</c:v>
                </c:pt>
                <c:pt idx="329">
                  <c:v>8.9159594999999855E-2</c:v>
                </c:pt>
                <c:pt idx="330">
                  <c:v>8.937673499999986E-2</c:v>
                </c:pt>
                <c:pt idx="331">
                  <c:v>8.9591669999999859E-2</c:v>
                </c:pt>
                <c:pt idx="332">
                  <c:v>8.9804399999999854E-2</c:v>
                </c:pt>
                <c:pt idx="333">
                  <c:v>9.0014924999999857E-2</c:v>
                </c:pt>
                <c:pt idx="334">
                  <c:v>9.0223244999999855E-2</c:v>
                </c:pt>
                <c:pt idx="335">
                  <c:v>9.0429359999999862E-2</c:v>
                </c:pt>
                <c:pt idx="336">
                  <c:v>9.0633269999999863E-2</c:v>
                </c:pt>
                <c:pt idx="337">
                  <c:v>9.083497499999986E-2</c:v>
                </c:pt>
                <c:pt idx="338">
                  <c:v>9.1034474999999865E-2</c:v>
                </c:pt>
                <c:pt idx="339">
                  <c:v>9.1231769999999865E-2</c:v>
                </c:pt>
                <c:pt idx="340">
                  <c:v>9.142685999999986E-2</c:v>
                </c:pt>
                <c:pt idx="341">
                  <c:v>9.1619744999999864E-2</c:v>
                </c:pt>
                <c:pt idx="342">
                  <c:v>9.1810424999999862E-2</c:v>
                </c:pt>
                <c:pt idx="343">
                  <c:v>9.199889999999987E-2</c:v>
                </c:pt>
                <c:pt idx="344">
                  <c:v>9.2185169999999872E-2</c:v>
                </c:pt>
                <c:pt idx="345">
                  <c:v>9.2369234999999869E-2</c:v>
                </c:pt>
                <c:pt idx="346">
                  <c:v>9.2551094999999875E-2</c:v>
                </c:pt>
                <c:pt idx="347">
                  <c:v>9.2730749999999876E-2</c:v>
                </c:pt>
                <c:pt idx="348">
                  <c:v>9.2908199999999871E-2</c:v>
                </c:pt>
                <c:pt idx="349">
                  <c:v>9.3083444999999876E-2</c:v>
                </c:pt>
                <c:pt idx="350">
                  <c:v>9.3256484999999875E-2</c:v>
                </c:pt>
                <c:pt idx="351">
                  <c:v>9.3427319999999869E-2</c:v>
                </c:pt>
                <c:pt idx="352">
                  <c:v>9.3595949999999872E-2</c:v>
                </c:pt>
                <c:pt idx="353">
                  <c:v>9.376237499999987E-2</c:v>
                </c:pt>
                <c:pt idx="354">
                  <c:v>9.3926594999999877E-2</c:v>
                </c:pt>
                <c:pt idx="355">
                  <c:v>9.4088609999999878E-2</c:v>
                </c:pt>
                <c:pt idx="356">
                  <c:v>9.4248419999999875E-2</c:v>
                </c:pt>
                <c:pt idx="357">
                  <c:v>9.440602499999988E-2</c:v>
                </c:pt>
                <c:pt idx="358">
                  <c:v>9.456142499999988E-2</c:v>
                </c:pt>
                <c:pt idx="359">
                  <c:v>9.4714619999999874E-2</c:v>
                </c:pt>
                <c:pt idx="360">
                  <c:v>9.4865609999999878E-2</c:v>
                </c:pt>
                <c:pt idx="361">
                  <c:v>9.5014394999999877E-2</c:v>
                </c:pt>
                <c:pt idx="362">
                  <c:v>9.5160974999999884E-2</c:v>
                </c:pt>
                <c:pt idx="363">
                  <c:v>9.5305349999999886E-2</c:v>
                </c:pt>
                <c:pt idx="364">
                  <c:v>9.5447519999999883E-2</c:v>
                </c:pt>
                <c:pt idx="365">
                  <c:v>9.5587484999999889E-2</c:v>
                </c:pt>
                <c:pt idx="366">
                  <c:v>9.5725244999999889E-2</c:v>
                </c:pt>
                <c:pt idx="367">
                  <c:v>9.5860799999999885E-2</c:v>
                </c:pt>
                <c:pt idx="368">
                  <c:v>9.5994149999999889E-2</c:v>
                </c:pt>
                <c:pt idx="369">
                  <c:v>9.6125294999999888E-2</c:v>
                </c:pt>
                <c:pt idx="370">
                  <c:v>9.6254234999999883E-2</c:v>
                </c:pt>
                <c:pt idx="371">
                  <c:v>9.6380969999999885E-2</c:v>
                </c:pt>
                <c:pt idx="372">
                  <c:v>9.6505499999999883E-2</c:v>
                </c:pt>
                <c:pt idx="373">
                  <c:v>9.6627824999999889E-2</c:v>
                </c:pt>
                <c:pt idx="374">
                  <c:v>9.6747944999999891E-2</c:v>
                </c:pt>
                <c:pt idx="375">
                  <c:v>9.6865859999999887E-2</c:v>
                </c:pt>
                <c:pt idx="376">
                  <c:v>9.6981569999999892E-2</c:v>
                </c:pt>
                <c:pt idx="377">
                  <c:v>9.7095074999999892E-2</c:v>
                </c:pt>
                <c:pt idx="378">
                  <c:v>9.7206374999999887E-2</c:v>
                </c:pt>
                <c:pt idx="379">
                  <c:v>9.731546999999989E-2</c:v>
                </c:pt>
                <c:pt idx="380">
                  <c:v>9.7422359999999888E-2</c:v>
                </c:pt>
                <c:pt idx="381">
                  <c:v>9.7527044999999896E-2</c:v>
                </c:pt>
                <c:pt idx="382">
                  <c:v>9.7629524999999898E-2</c:v>
                </c:pt>
                <c:pt idx="383">
                  <c:v>9.7729799999999895E-2</c:v>
                </c:pt>
                <c:pt idx="384">
                  <c:v>9.78278699999999E-2</c:v>
                </c:pt>
                <c:pt idx="385">
                  <c:v>9.7923734999999901E-2</c:v>
                </c:pt>
                <c:pt idx="386">
                  <c:v>9.8017394999999896E-2</c:v>
                </c:pt>
                <c:pt idx="387">
                  <c:v>9.81088499999999E-2</c:v>
                </c:pt>
                <c:pt idx="388">
                  <c:v>9.8198099999999899E-2</c:v>
                </c:pt>
                <c:pt idx="389">
                  <c:v>9.8285144999999893E-2</c:v>
                </c:pt>
                <c:pt idx="390">
                  <c:v>9.8369984999999896E-2</c:v>
                </c:pt>
                <c:pt idx="391">
                  <c:v>9.8452619999999894E-2</c:v>
                </c:pt>
                <c:pt idx="392">
                  <c:v>9.85330499999999E-2</c:v>
                </c:pt>
                <c:pt idx="393">
                  <c:v>9.8611274999999901E-2</c:v>
                </c:pt>
                <c:pt idx="394">
                  <c:v>9.8687294999999897E-2</c:v>
                </c:pt>
                <c:pt idx="395">
                  <c:v>9.8761109999999902E-2</c:v>
                </c:pt>
                <c:pt idx="396">
                  <c:v>9.8832719999999902E-2</c:v>
                </c:pt>
                <c:pt idx="397">
                  <c:v>9.8902124999999896E-2</c:v>
                </c:pt>
                <c:pt idx="398">
                  <c:v>9.89693249999999E-2</c:v>
                </c:pt>
                <c:pt idx="399">
                  <c:v>9.9034319999999898E-2</c:v>
                </c:pt>
                <c:pt idx="400">
                  <c:v>9.9097109999999905E-2</c:v>
                </c:pt>
                <c:pt idx="401">
                  <c:v>9.9157694999999907E-2</c:v>
                </c:pt>
                <c:pt idx="402">
                  <c:v>9.9216074999999904E-2</c:v>
                </c:pt>
                <c:pt idx="403">
                  <c:v>9.9272249999999909E-2</c:v>
                </c:pt>
                <c:pt idx="404">
                  <c:v>9.932621999999991E-2</c:v>
                </c:pt>
                <c:pt idx="405">
                  <c:v>9.9377984999999905E-2</c:v>
                </c:pt>
                <c:pt idx="406">
                  <c:v>9.9427544999999909E-2</c:v>
                </c:pt>
                <c:pt idx="407">
                  <c:v>9.9474899999999908E-2</c:v>
                </c:pt>
                <c:pt idx="408">
                  <c:v>9.9520049999999902E-2</c:v>
                </c:pt>
                <c:pt idx="409">
                  <c:v>9.9562994999999904E-2</c:v>
                </c:pt>
                <c:pt idx="410">
                  <c:v>9.9603734999999902E-2</c:v>
                </c:pt>
                <c:pt idx="411">
                  <c:v>9.9642269999999908E-2</c:v>
                </c:pt>
                <c:pt idx="412">
                  <c:v>9.9678599999999909E-2</c:v>
                </c:pt>
                <c:pt idx="413">
                  <c:v>9.9712724999999905E-2</c:v>
                </c:pt>
                <c:pt idx="414">
                  <c:v>9.974464499999991E-2</c:v>
                </c:pt>
                <c:pt idx="415">
                  <c:v>9.9774359999999909E-2</c:v>
                </c:pt>
                <c:pt idx="416">
                  <c:v>9.9801869999999904E-2</c:v>
                </c:pt>
                <c:pt idx="417">
                  <c:v>9.9827174999999907E-2</c:v>
                </c:pt>
                <c:pt idx="418">
                  <c:v>9.9850274999999905E-2</c:v>
                </c:pt>
                <c:pt idx="419">
                  <c:v>9.9871169999999912E-2</c:v>
                </c:pt>
                <c:pt idx="420">
                  <c:v>9.9889859999999914E-2</c:v>
                </c:pt>
                <c:pt idx="421">
                  <c:v>9.990634499999991E-2</c:v>
                </c:pt>
                <c:pt idx="422">
                  <c:v>9.9920624999999916E-2</c:v>
                </c:pt>
                <c:pt idx="423">
                  <c:v>9.9932699999999916E-2</c:v>
                </c:pt>
                <c:pt idx="424">
                  <c:v>9.9942569999999911E-2</c:v>
                </c:pt>
                <c:pt idx="425">
                  <c:v>9.9950234999999915E-2</c:v>
                </c:pt>
                <c:pt idx="426">
                  <c:v>9.9955694999999914E-2</c:v>
                </c:pt>
                <c:pt idx="427">
                  <c:v>9.9958949999999921E-2</c:v>
                </c:pt>
                <c:pt idx="428">
                  <c:v>9.9959999999999924E-2</c:v>
                </c:pt>
                <c:pt idx="429">
                  <c:v>9.9959999999999924E-2</c:v>
                </c:pt>
                <c:pt idx="430">
                  <c:v>9.9959999999999924E-2</c:v>
                </c:pt>
                <c:pt idx="431">
                  <c:v>9.9959999999999924E-2</c:v>
                </c:pt>
                <c:pt idx="432">
                  <c:v>9.9959999999999924E-2</c:v>
                </c:pt>
                <c:pt idx="433">
                  <c:v>9.9959999999999924E-2</c:v>
                </c:pt>
                <c:pt idx="434">
                  <c:v>9.9959999999999924E-2</c:v>
                </c:pt>
                <c:pt idx="435">
                  <c:v>9.9959999999999924E-2</c:v>
                </c:pt>
                <c:pt idx="436">
                  <c:v>9.9959999999999924E-2</c:v>
                </c:pt>
                <c:pt idx="437">
                  <c:v>9.9959999999999924E-2</c:v>
                </c:pt>
                <c:pt idx="438">
                  <c:v>9.9959999999999924E-2</c:v>
                </c:pt>
                <c:pt idx="439">
                  <c:v>9.9959999999999924E-2</c:v>
                </c:pt>
                <c:pt idx="440">
                  <c:v>9.9959999999999924E-2</c:v>
                </c:pt>
                <c:pt idx="441">
                  <c:v>9.9959999999999924E-2</c:v>
                </c:pt>
                <c:pt idx="442">
                  <c:v>9.9959999999999924E-2</c:v>
                </c:pt>
                <c:pt idx="443">
                  <c:v>9.9959999999999924E-2</c:v>
                </c:pt>
                <c:pt idx="444">
                  <c:v>9.9959999999999924E-2</c:v>
                </c:pt>
                <c:pt idx="445">
                  <c:v>9.9959999999999924E-2</c:v>
                </c:pt>
                <c:pt idx="446">
                  <c:v>9.9959999999999924E-2</c:v>
                </c:pt>
                <c:pt idx="447">
                  <c:v>9.9959999999999924E-2</c:v>
                </c:pt>
                <c:pt idx="448">
                  <c:v>9.9959999999999924E-2</c:v>
                </c:pt>
                <c:pt idx="449">
                  <c:v>9.9959999999999924E-2</c:v>
                </c:pt>
                <c:pt idx="450">
                  <c:v>9.9959999999999924E-2</c:v>
                </c:pt>
                <c:pt idx="451">
                  <c:v>9.9959999999999924E-2</c:v>
                </c:pt>
                <c:pt idx="452">
                  <c:v>9.9959999999999924E-2</c:v>
                </c:pt>
                <c:pt idx="453">
                  <c:v>9.9959999999999924E-2</c:v>
                </c:pt>
                <c:pt idx="454">
                  <c:v>9.9959999999999924E-2</c:v>
                </c:pt>
                <c:pt idx="455">
                  <c:v>9.9959999999999924E-2</c:v>
                </c:pt>
                <c:pt idx="456">
                  <c:v>9.9959999999999924E-2</c:v>
                </c:pt>
                <c:pt idx="457">
                  <c:v>9.9959999999999924E-2</c:v>
                </c:pt>
                <c:pt idx="458">
                  <c:v>9.9959999999999924E-2</c:v>
                </c:pt>
                <c:pt idx="459">
                  <c:v>9.9959999999999924E-2</c:v>
                </c:pt>
                <c:pt idx="460">
                  <c:v>9.9959999999999924E-2</c:v>
                </c:pt>
                <c:pt idx="461">
                  <c:v>9.9959999999999924E-2</c:v>
                </c:pt>
                <c:pt idx="462">
                  <c:v>9.9959999999999924E-2</c:v>
                </c:pt>
                <c:pt idx="463">
                  <c:v>9.9959999999999924E-2</c:v>
                </c:pt>
                <c:pt idx="464">
                  <c:v>9.9959999999999924E-2</c:v>
                </c:pt>
                <c:pt idx="465">
                  <c:v>9.9959999999999924E-2</c:v>
                </c:pt>
                <c:pt idx="466">
                  <c:v>9.9959999999999924E-2</c:v>
                </c:pt>
                <c:pt idx="467">
                  <c:v>9.9959999999999924E-2</c:v>
                </c:pt>
                <c:pt idx="468">
                  <c:v>9.9959999999999924E-2</c:v>
                </c:pt>
                <c:pt idx="469">
                  <c:v>9.9959999999999924E-2</c:v>
                </c:pt>
                <c:pt idx="470">
                  <c:v>9.9959999999999924E-2</c:v>
                </c:pt>
                <c:pt idx="471">
                  <c:v>9.9959999999999924E-2</c:v>
                </c:pt>
                <c:pt idx="472">
                  <c:v>9.9959999999999924E-2</c:v>
                </c:pt>
                <c:pt idx="473">
                  <c:v>9.9959999999999924E-2</c:v>
                </c:pt>
                <c:pt idx="474">
                  <c:v>9.9959999999999924E-2</c:v>
                </c:pt>
                <c:pt idx="475">
                  <c:v>9.9959999999999924E-2</c:v>
                </c:pt>
                <c:pt idx="476">
                  <c:v>9.9959999999999924E-2</c:v>
                </c:pt>
                <c:pt idx="477">
                  <c:v>9.9959999999999924E-2</c:v>
                </c:pt>
                <c:pt idx="478">
                  <c:v>9.9959999999999924E-2</c:v>
                </c:pt>
                <c:pt idx="479">
                  <c:v>9.9959999999999924E-2</c:v>
                </c:pt>
                <c:pt idx="480">
                  <c:v>9.9959999999999924E-2</c:v>
                </c:pt>
                <c:pt idx="481">
                  <c:v>9.9959999999999924E-2</c:v>
                </c:pt>
                <c:pt idx="482">
                  <c:v>9.9959999999999924E-2</c:v>
                </c:pt>
                <c:pt idx="483">
                  <c:v>9.9959999999999924E-2</c:v>
                </c:pt>
                <c:pt idx="484">
                  <c:v>9.9959999999999924E-2</c:v>
                </c:pt>
                <c:pt idx="485">
                  <c:v>9.9959999999999924E-2</c:v>
                </c:pt>
                <c:pt idx="486">
                  <c:v>9.9959999999999924E-2</c:v>
                </c:pt>
                <c:pt idx="487">
                  <c:v>9.9959999999999924E-2</c:v>
                </c:pt>
                <c:pt idx="488">
                  <c:v>9.9959999999999924E-2</c:v>
                </c:pt>
                <c:pt idx="489">
                  <c:v>9.9959999999999924E-2</c:v>
                </c:pt>
                <c:pt idx="490">
                  <c:v>9.9959999999999924E-2</c:v>
                </c:pt>
                <c:pt idx="491">
                  <c:v>9.9959999999999924E-2</c:v>
                </c:pt>
                <c:pt idx="492">
                  <c:v>9.9959999999999924E-2</c:v>
                </c:pt>
                <c:pt idx="493">
                  <c:v>9.9959999999999924E-2</c:v>
                </c:pt>
                <c:pt idx="494">
                  <c:v>9.9959999999999924E-2</c:v>
                </c:pt>
                <c:pt idx="495">
                  <c:v>9.9959999999999924E-2</c:v>
                </c:pt>
                <c:pt idx="496">
                  <c:v>9.9959999999999924E-2</c:v>
                </c:pt>
                <c:pt idx="497">
                  <c:v>9.9959999999999924E-2</c:v>
                </c:pt>
                <c:pt idx="498">
                  <c:v>9.9959999999999924E-2</c:v>
                </c:pt>
                <c:pt idx="499">
                  <c:v>9.9959999999999924E-2</c:v>
                </c:pt>
                <c:pt idx="500">
                  <c:v>9.9959999999999924E-2</c:v>
                </c:pt>
                <c:pt idx="501">
                  <c:v>9.9959999999999924E-2</c:v>
                </c:pt>
                <c:pt idx="502">
                  <c:v>9.9959999999999924E-2</c:v>
                </c:pt>
                <c:pt idx="503">
                  <c:v>9.9959999999999924E-2</c:v>
                </c:pt>
                <c:pt idx="504">
                  <c:v>9.9959999999999924E-2</c:v>
                </c:pt>
                <c:pt idx="505">
                  <c:v>9.9959999999999924E-2</c:v>
                </c:pt>
                <c:pt idx="506">
                  <c:v>9.9959999999999924E-2</c:v>
                </c:pt>
                <c:pt idx="507">
                  <c:v>9.9959999999999924E-2</c:v>
                </c:pt>
                <c:pt idx="508">
                  <c:v>9.9959999999999924E-2</c:v>
                </c:pt>
                <c:pt idx="509">
                  <c:v>9.9959999999999924E-2</c:v>
                </c:pt>
                <c:pt idx="510">
                  <c:v>9.9959999999999924E-2</c:v>
                </c:pt>
                <c:pt idx="511">
                  <c:v>9.9959999999999924E-2</c:v>
                </c:pt>
                <c:pt idx="512">
                  <c:v>9.9959999999999924E-2</c:v>
                </c:pt>
                <c:pt idx="513">
                  <c:v>9.9959999999999924E-2</c:v>
                </c:pt>
                <c:pt idx="514">
                  <c:v>9.9959999999999924E-2</c:v>
                </c:pt>
                <c:pt idx="515">
                  <c:v>9.9959999999999924E-2</c:v>
                </c:pt>
                <c:pt idx="516">
                  <c:v>9.9959999999999924E-2</c:v>
                </c:pt>
                <c:pt idx="517">
                  <c:v>9.9959999999999924E-2</c:v>
                </c:pt>
                <c:pt idx="518">
                  <c:v>9.9959999999999924E-2</c:v>
                </c:pt>
                <c:pt idx="519">
                  <c:v>9.9959999999999924E-2</c:v>
                </c:pt>
                <c:pt idx="520">
                  <c:v>9.9959999999999924E-2</c:v>
                </c:pt>
                <c:pt idx="521">
                  <c:v>9.9959999999999924E-2</c:v>
                </c:pt>
                <c:pt idx="522">
                  <c:v>9.9959999999999924E-2</c:v>
                </c:pt>
                <c:pt idx="523">
                  <c:v>9.9959999999999924E-2</c:v>
                </c:pt>
                <c:pt idx="524">
                  <c:v>9.9959999999999924E-2</c:v>
                </c:pt>
                <c:pt idx="525">
                  <c:v>9.9959999999999924E-2</c:v>
                </c:pt>
                <c:pt idx="526">
                  <c:v>9.9959999999999924E-2</c:v>
                </c:pt>
                <c:pt idx="527">
                  <c:v>9.9959999999999924E-2</c:v>
                </c:pt>
                <c:pt idx="528">
                  <c:v>9.9959999999999924E-2</c:v>
                </c:pt>
                <c:pt idx="529">
                  <c:v>9.9959999999999924E-2</c:v>
                </c:pt>
                <c:pt idx="530">
                  <c:v>9.9959999999999924E-2</c:v>
                </c:pt>
                <c:pt idx="531">
                  <c:v>9.9959999999999924E-2</c:v>
                </c:pt>
                <c:pt idx="532">
                  <c:v>9.9959999999999924E-2</c:v>
                </c:pt>
                <c:pt idx="533">
                  <c:v>9.9959999999999924E-2</c:v>
                </c:pt>
                <c:pt idx="534">
                  <c:v>9.9959999999999924E-2</c:v>
                </c:pt>
                <c:pt idx="535">
                  <c:v>9.9959999999999924E-2</c:v>
                </c:pt>
                <c:pt idx="536">
                  <c:v>9.9959999999999924E-2</c:v>
                </c:pt>
                <c:pt idx="537">
                  <c:v>9.9959999999999924E-2</c:v>
                </c:pt>
                <c:pt idx="538">
                  <c:v>9.9959999999999924E-2</c:v>
                </c:pt>
                <c:pt idx="539">
                  <c:v>9.9959999999999924E-2</c:v>
                </c:pt>
                <c:pt idx="540">
                  <c:v>9.9959999999999924E-2</c:v>
                </c:pt>
                <c:pt idx="541">
                  <c:v>9.9959999999999924E-2</c:v>
                </c:pt>
                <c:pt idx="542">
                  <c:v>9.9959999999999924E-2</c:v>
                </c:pt>
                <c:pt idx="543">
                  <c:v>9.9959999999999924E-2</c:v>
                </c:pt>
                <c:pt idx="544">
                  <c:v>9.9959999999999924E-2</c:v>
                </c:pt>
                <c:pt idx="545">
                  <c:v>9.9959999999999924E-2</c:v>
                </c:pt>
                <c:pt idx="546">
                  <c:v>9.9959999999999924E-2</c:v>
                </c:pt>
                <c:pt idx="547">
                  <c:v>9.9959999999999924E-2</c:v>
                </c:pt>
                <c:pt idx="548">
                  <c:v>9.9959999999999924E-2</c:v>
                </c:pt>
                <c:pt idx="549">
                  <c:v>9.9959999999999924E-2</c:v>
                </c:pt>
                <c:pt idx="550">
                  <c:v>9.9959999999999924E-2</c:v>
                </c:pt>
                <c:pt idx="551">
                  <c:v>9.9959999999999924E-2</c:v>
                </c:pt>
                <c:pt idx="552">
                  <c:v>9.9959999999999924E-2</c:v>
                </c:pt>
                <c:pt idx="553">
                  <c:v>9.9959999999999924E-2</c:v>
                </c:pt>
                <c:pt idx="554">
                  <c:v>9.9959999999999924E-2</c:v>
                </c:pt>
                <c:pt idx="555">
                  <c:v>9.9959999999999924E-2</c:v>
                </c:pt>
                <c:pt idx="556">
                  <c:v>9.9959999999999924E-2</c:v>
                </c:pt>
                <c:pt idx="557">
                  <c:v>9.9959999999999924E-2</c:v>
                </c:pt>
                <c:pt idx="558">
                  <c:v>9.9959999999999924E-2</c:v>
                </c:pt>
                <c:pt idx="559">
                  <c:v>9.9959999999999924E-2</c:v>
                </c:pt>
                <c:pt idx="560">
                  <c:v>9.9959999999999924E-2</c:v>
                </c:pt>
                <c:pt idx="561">
                  <c:v>9.9959999999999924E-2</c:v>
                </c:pt>
                <c:pt idx="562">
                  <c:v>9.9959999999999924E-2</c:v>
                </c:pt>
                <c:pt idx="563">
                  <c:v>9.9959999999999924E-2</c:v>
                </c:pt>
                <c:pt idx="564">
                  <c:v>9.9959999999999924E-2</c:v>
                </c:pt>
                <c:pt idx="565">
                  <c:v>9.9959999999999924E-2</c:v>
                </c:pt>
                <c:pt idx="566">
                  <c:v>9.9959999999999924E-2</c:v>
                </c:pt>
                <c:pt idx="567">
                  <c:v>9.9959999999999924E-2</c:v>
                </c:pt>
                <c:pt idx="568">
                  <c:v>9.9959999999999924E-2</c:v>
                </c:pt>
                <c:pt idx="569">
                  <c:v>9.9959999999999924E-2</c:v>
                </c:pt>
                <c:pt idx="570">
                  <c:v>9.9959999999999924E-2</c:v>
                </c:pt>
                <c:pt idx="571">
                  <c:v>9.9959999999999924E-2</c:v>
                </c:pt>
                <c:pt idx="572">
                  <c:v>9.9959999999999924E-2</c:v>
                </c:pt>
                <c:pt idx="573">
                  <c:v>9.9959999999999924E-2</c:v>
                </c:pt>
                <c:pt idx="574">
                  <c:v>9.9959999999999924E-2</c:v>
                </c:pt>
                <c:pt idx="575">
                  <c:v>9.9959999999999924E-2</c:v>
                </c:pt>
                <c:pt idx="576">
                  <c:v>9.9959999999999924E-2</c:v>
                </c:pt>
                <c:pt idx="577">
                  <c:v>9.9959999999999924E-2</c:v>
                </c:pt>
                <c:pt idx="578">
                  <c:v>9.9959999999999924E-2</c:v>
                </c:pt>
                <c:pt idx="579">
                  <c:v>9.9959999999999924E-2</c:v>
                </c:pt>
                <c:pt idx="580">
                  <c:v>9.9959999999999924E-2</c:v>
                </c:pt>
                <c:pt idx="581">
                  <c:v>9.9959999999999924E-2</c:v>
                </c:pt>
                <c:pt idx="582">
                  <c:v>9.9959999999999924E-2</c:v>
                </c:pt>
                <c:pt idx="583">
                  <c:v>9.9959999999999924E-2</c:v>
                </c:pt>
                <c:pt idx="584">
                  <c:v>9.9959999999999924E-2</c:v>
                </c:pt>
                <c:pt idx="585">
                  <c:v>9.9959999999999924E-2</c:v>
                </c:pt>
                <c:pt idx="586">
                  <c:v>9.9959999999999924E-2</c:v>
                </c:pt>
                <c:pt idx="587">
                  <c:v>9.9959999999999924E-2</c:v>
                </c:pt>
                <c:pt idx="588">
                  <c:v>9.9959999999999924E-2</c:v>
                </c:pt>
                <c:pt idx="589">
                  <c:v>9.9959999999999924E-2</c:v>
                </c:pt>
                <c:pt idx="590">
                  <c:v>9.9959999999999924E-2</c:v>
                </c:pt>
                <c:pt idx="591">
                  <c:v>9.9959999999999924E-2</c:v>
                </c:pt>
                <c:pt idx="592">
                  <c:v>9.9959999999999924E-2</c:v>
                </c:pt>
                <c:pt idx="593">
                  <c:v>9.9959999999999924E-2</c:v>
                </c:pt>
                <c:pt idx="594">
                  <c:v>9.9959999999999924E-2</c:v>
                </c:pt>
                <c:pt idx="595">
                  <c:v>9.9959999999999924E-2</c:v>
                </c:pt>
                <c:pt idx="596">
                  <c:v>9.9959999999999924E-2</c:v>
                </c:pt>
                <c:pt idx="597">
                  <c:v>9.9959999999999924E-2</c:v>
                </c:pt>
                <c:pt idx="598">
                  <c:v>9.9959999999999924E-2</c:v>
                </c:pt>
                <c:pt idx="599">
                  <c:v>9.9959999999999924E-2</c:v>
                </c:pt>
                <c:pt idx="600">
                  <c:v>9.9959999999999924E-2</c:v>
                </c:pt>
                <c:pt idx="601">
                  <c:v>9.9959999999999924E-2</c:v>
                </c:pt>
                <c:pt idx="602">
                  <c:v>9.9959999999999924E-2</c:v>
                </c:pt>
                <c:pt idx="603">
                  <c:v>9.9959999999999924E-2</c:v>
                </c:pt>
                <c:pt idx="604">
                  <c:v>9.9959999999999924E-2</c:v>
                </c:pt>
                <c:pt idx="605">
                  <c:v>9.9959999999999924E-2</c:v>
                </c:pt>
                <c:pt idx="606">
                  <c:v>9.9959999999999924E-2</c:v>
                </c:pt>
                <c:pt idx="607">
                  <c:v>9.9959999999999924E-2</c:v>
                </c:pt>
                <c:pt idx="608">
                  <c:v>9.9959999999999924E-2</c:v>
                </c:pt>
                <c:pt idx="609">
                  <c:v>9.9959999999999924E-2</c:v>
                </c:pt>
                <c:pt idx="610">
                  <c:v>9.9959999999999924E-2</c:v>
                </c:pt>
                <c:pt idx="611">
                  <c:v>9.9959999999999924E-2</c:v>
                </c:pt>
                <c:pt idx="612">
                  <c:v>9.9959999999999924E-2</c:v>
                </c:pt>
                <c:pt idx="613">
                  <c:v>9.9959999999999924E-2</c:v>
                </c:pt>
                <c:pt idx="614">
                  <c:v>9.9959999999999924E-2</c:v>
                </c:pt>
                <c:pt idx="615">
                  <c:v>9.9959999999999924E-2</c:v>
                </c:pt>
                <c:pt idx="616">
                  <c:v>9.9959999999999924E-2</c:v>
                </c:pt>
                <c:pt idx="617">
                  <c:v>9.9959999999999924E-2</c:v>
                </c:pt>
                <c:pt idx="618">
                  <c:v>9.9959999999999924E-2</c:v>
                </c:pt>
                <c:pt idx="619">
                  <c:v>9.9959999999999924E-2</c:v>
                </c:pt>
                <c:pt idx="620">
                  <c:v>9.9959999999999924E-2</c:v>
                </c:pt>
                <c:pt idx="621">
                  <c:v>9.9959999999999924E-2</c:v>
                </c:pt>
                <c:pt idx="622">
                  <c:v>9.9959999999999924E-2</c:v>
                </c:pt>
                <c:pt idx="623">
                  <c:v>9.9959999999999924E-2</c:v>
                </c:pt>
                <c:pt idx="624">
                  <c:v>9.9959999999999924E-2</c:v>
                </c:pt>
                <c:pt idx="625">
                  <c:v>9.9959999999999924E-2</c:v>
                </c:pt>
                <c:pt idx="626">
                  <c:v>9.9959999999999924E-2</c:v>
                </c:pt>
                <c:pt idx="627">
                  <c:v>9.9959999999999924E-2</c:v>
                </c:pt>
                <c:pt idx="628">
                  <c:v>9.9959999999999924E-2</c:v>
                </c:pt>
                <c:pt idx="629">
                  <c:v>9.9959999999999924E-2</c:v>
                </c:pt>
                <c:pt idx="630">
                  <c:v>9.9959999999999924E-2</c:v>
                </c:pt>
                <c:pt idx="631">
                  <c:v>9.9959999999999924E-2</c:v>
                </c:pt>
                <c:pt idx="632">
                  <c:v>9.9959999999999924E-2</c:v>
                </c:pt>
                <c:pt idx="633">
                  <c:v>9.9959999999999924E-2</c:v>
                </c:pt>
                <c:pt idx="634">
                  <c:v>9.9959999999999924E-2</c:v>
                </c:pt>
                <c:pt idx="635">
                  <c:v>9.9959999999999924E-2</c:v>
                </c:pt>
                <c:pt idx="636">
                  <c:v>9.9959999999999924E-2</c:v>
                </c:pt>
                <c:pt idx="637">
                  <c:v>9.9959999999999924E-2</c:v>
                </c:pt>
                <c:pt idx="638">
                  <c:v>9.9959999999999924E-2</c:v>
                </c:pt>
                <c:pt idx="639">
                  <c:v>9.9959999999999924E-2</c:v>
                </c:pt>
                <c:pt idx="640">
                  <c:v>9.9959999999999924E-2</c:v>
                </c:pt>
                <c:pt idx="641">
                  <c:v>9.9959999999999924E-2</c:v>
                </c:pt>
                <c:pt idx="642">
                  <c:v>9.9959999999999924E-2</c:v>
                </c:pt>
                <c:pt idx="643">
                  <c:v>9.9959999999999924E-2</c:v>
                </c:pt>
                <c:pt idx="644">
                  <c:v>9.9959999999999924E-2</c:v>
                </c:pt>
                <c:pt idx="645">
                  <c:v>9.9959999999999924E-2</c:v>
                </c:pt>
                <c:pt idx="646">
                  <c:v>9.9959999999999924E-2</c:v>
                </c:pt>
                <c:pt idx="647">
                  <c:v>9.9959999999999924E-2</c:v>
                </c:pt>
                <c:pt idx="648">
                  <c:v>9.9959999999999924E-2</c:v>
                </c:pt>
                <c:pt idx="649">
                  <c:v>9.9959999999999924E-2</c:v>
                </c:pt>
                <c:pt idx="650">
                  <c:v>9.9959999999999924E-2</c:v>
                </c:pt>
                <c:pt idx="651">
                  <c:v>9.9959999999999924E-2</c:v>
                </c:pt>
                <c:pt idx="652">
                  <c:v>9.9959999999999924E-2</c:v>
                </c:pt>
                <c:pt idx="653">
                  <c:v>9.9959999999999924E-2</c:v>
                </c:pt>
                <c:pt idx="654">
                  <c:v>9.9959999999999924E-2</c:v>
                </c:pt>
                <c:pt idx="655">
                  <c:v>9.9959999999999924E-2</c:v>
                </c:pt>
                <c:pt idx="656">
                  <c:v>9.9959999999999924E-2</c:v>
                </c:pt>
                <c:pt idx="657">
                  <c:v>9.9959999999999924E-2</c:v>
                </c:pt>
                <c:pt idx="658">
                  <c:v>9.9959999999999924E-2</c:v>
                </c:pt>
                <c:pt idx="659">
                  <c:v>9.9959999999999924E-2</c:v>
                </c:pt>
                <c:pt idx="660">
                  <c:v>9.9959999999999924E-2</c:v>
                </c:pt>
                <c:pt idx="661">
                  <c:v>9.9959999999999924E-2</c:v>
                </c:pt>
                <c:pt idx="662">
                  <c:v>9.9959999999999924E-2</c:v>
                </c:pt>
                <c:pt idx="663">
                  <c:v>9.9959999999999924E-2</c:v>
                </c:pt>
                <c:pt idx="664">
                  <c:v>9.9959999999999924E-2</c:v>
                </c:pt>
                <c:pt idx="665">
                  <c:v>9.9959999999999924E-2</c:v>
                </c:pt>
                <c:pt idx="666">
                  <c:v>9.9959999999999924E-2</c:v>
                </c:pt>
                <c:pt idx="667">
                  <c:v>9.9959999999999924E-2</c:v>
                </c:pt>
                <c:pt idx="668">
                  <c:v>9.9959999999999924E-2</c:v>
                </c:pt>
                <c:pt idx="669">
                  <c:v>9.9959999999999924E-2</c:v>
                </c:pt>
                <c:pt idx="670">
                  <c:v>9.9959999999999924E-2</c:v>
                </c:pt>
                <c:pt idx="671">
                  <c:v>9.9959999999999924E-2</c:v>
                </c:pt>
                <c:pt idx="672">
                  <c:v>9.9959999999999924E-2</c:v>
                </c:pt>
                <c:pt idx="673">
                  <c:v>9.9959999999999924E-2</c:v>
                </c:pt>
                <c:pt idx="674">
                  <c:v>9.9959999999999924E-2</c:v>
                </c:pt>
                <c:pt idx="675">
                  <c:v>9.9959999999999924E-2</c:v>
                </c:pt>
                <c:pt idx="676">
                  <c:v>9.9959999999999924E-2</c:v>
                </c:pt>
                <c:pt idx="677">
                  <c:v>9.9959999999999924E-2</c:v>
                </c:pt>
                <c:pt idx="678">
                  <c:v>9.9959999999999924E-2</c:v>
                </c:pt>
                <c:pt idx="679">
                  <c:v>9.9959999999999924E-2</c:v>
                </c:pt>
                <c:pt idx="680">
                  <c:v>9.9959999999999924E-2</c:v>
                </c:pt>
                <c:pt idx="681">
                  <c:v>9.9959999999999924E-2</c:v>
                </c:pt>
                <c:pt idx="682">
                  <c:v>9.9959999999999924E-2</c:v>
                </c:pt>
                <c:pt idx="683">
                  <c:v>9.9959999999999924E-2</c:v>
                </c:pt>
                <c:pt idx="684">
                  <c:v>9.9959999999999924E-2</c:v>
                </c:pt>
                <c:pt idx="685">
                  <c:v>9.9959999999999924E-2</c:v>
                </c:pt>
                <c:pt idx="686">
                  <c:v>9.9959999999999924E-2</c:v>
                </c:pt>
                <c:pt idx="687">
                  <c:v>9.9959999999999924E-2</c:v>
                </c:pt>
                <c:pt idx="688">
                  <c:v>9.9959999999999924E-2</c:v>
                </c:pt>
                <c:pt idx="689">
                  <c:v>9.9959999999999924E-2</c:v>
                </c:pt>
                <c:pt idx="690">
                  <c:v>9.9959999999999924E-2</c:v>
                </c:pt>
                <c:pt idx="691">
                  <c:v>9.9959999999999924E-2</c:v>
                </c:pt>
                <c:pt idx="692">
                  <c:v>9.9959999999999924E-2</c:v>
                </c:pt>
                <c:pt idx="693">
                  <c:v>9.9959999999999924E-2</c:v>
                </c:pt>
                <c:pt idx="694">
                  <c:v>9.9959999999999924E-2</c:v>
                </c:pt>
                <c:pt idx="695">
                  <c:v>9.9959999999999924E-2</c:v>
                </c:pt>
                <c:pt idx="696">
                  <c:v>9.9959999999999924E-2</c:v>
                </c:pt>
                <c:pt idx="697">
                  <c:v>9.9959999999999924E-2</c:v>
                </c:pt>
                <c:pt idx="698">
                  <c:v>9.9959999999999924E-2</c:v>
                </c:pt>
                <c:pt idx="699">
                  <c:v>9.9959999999999924E-2</c:v>
                </c:pt>
                <c:pt idx="700">
                  <c:v>9.9959999999999924E-2</c:v>
                </c:pt>
                <c:pt idx="701">
                  <c:v>9.9959999999999924E-2</c:v>
                </c:pt>
                <c:pt idx="702">
                  <c:v>9.9959999999999924E-2</c:v>
                </c:pt>
                <c:pt idx="703">
                  <c:v>9.9959999999999924E-2</c:v>
                </c:pt>
                <c:pt idx="704">
                  <c:v>9.9959999999999924E-2</c:v>
                </c:pt>
                <c:pt idx="705">
                  <c:v>9.9959999999999924E-2</c:v>
                </c:pt>
                <c:pt idx="706">
                  <c:v>9.9959999999999924E-2</c:v>
                </c:pt>
                <c:pt idx="707">
                  <c:v>9.9959999999999924E-2</c:v>
                </c:pt>
                <c:pt idx="708">
                  <c:v>9.9959999999999924E-2</c:v>
                </c:pt>
                <c:pt idx="709">
                  <c:v>9.9959999999999924E-2</c:v>
                </c:pt>
                <c:pt idx="710">
                  <c:v>9.9959999999999924E-2</c:v>
                </c:pt>
                <c:pt idx="711">
                  <c:v>9.9959999999999924E-2</c:v>
                </c:pt>
                <c:pt idx="712">
                  <c:v>9.9959999999999924E-2</c:v>
                </c:pt>
                <c:pt idx="713">
                  <c:v>9.9959999999999924E-2</c:v>
                </c:pt>
                <c:pt idx="714">
                  <c:v>9.9959999999999924E-2</c:v>
                </c:pt>
                <c:pt idx="715">
                  <c:v>9.9959999999999924E-2</c:v>
                </c:pt>
                <c:pt idx="716">
                  <c:v>9.9959999999999924E-2</c:v>
                </c:pt>
                <c:pt idx="717">
                  <c:v>9.9959999999999924E-2</c:v>
                </c:pt>
                <c:pt idx="718">
                  <c:v>9.9959999999999924E-2</c:v>
                </c:pt>
                <c:pt idx="719">
                  <c:v>9.9959999999999924E-2</c:v>
                </c:pt>
                <c:pt idx="720">
                  <c:v>9.9959999999999924E-2</c:v>
                </c:pt>
                <c:pt idx="721">
                  <c:v>9.9959999999999924E-2</c:v>
                </c:pt>
                <c:pt idx="722">
                  <c:v>9.9959999999999924E-2</c:v>
                </c:pt>
                <c:pt idx="723">
                  <c:v>9.9959999999999924E-2</c:v>
                </c:pt>
                <c:pt idx="724">
                  <c:v>9.9959999999999924E-2</c:v>
                </c:pt>
                <c:pt idx="725">
                  <c:v>9.9959999999999924E-2</c:v>
                </c:pt>
                <c:pt idx="726">
                  <c:v>9.9959999999999924E-2</c:v>
                </c:pt>
                <c:pt idx="727">
                  <c:v>9.9959999999999924E-2</c:v>
                </c:pt>
                <c:pt idx="728">
                  <c:v>9.9959999999999924E-2</c:v>
                </c:pt>
                <c:pt idx="729">
                  <c:v>9.9959999999999924E-2</c:v>
                </c:pt>
                <c:pt idx="730">
                  <c:v>9.9959999999999924E-2</c:v>
                </c:pt>
                <c:pt idx="731">
                  <c:v>9.9959999999999924E-2</c:v>
                </c:pt>
                <c:pt idx="732">
                  <c:v>9.9959999999999924E-2</c:v>
                </c:pt>
                <c:pt idx="733">
                  <c:v>9.9959999999999924E-2</c:v>
                </c:pt>
                <c:pt idx="734">
                  <c:v>9.9959999999999924E-2</c:v>
                </c:pt>
                <c:pt idx="735">
                  <c:v>9.9959999999999924E-2</c:v>
                </c:pt>
                <c:pt idx="736">
                  <c:v>9.9959999999999924E-2</c:v>
                </c:pt>
                <c:pt idx="737">
                  <c:v>9.9959999999999924E-2</c:v>
                </c:pt>
                <c:pt idx="738">
                  <c:v>9.9959999999999924E-2</c:v>
                </c:pt>
                <c:pt idx="739">
                  <c:v>9.9959999999999924E-2</c:v>
                </c:pt>
                <c:pt idx="740">
                  <c:v>9.9959999999999924E-2</c:v>
                </c:pt>
                <c:pt idx="741">
                  <c:v>9.9959999999999924E-2</c:v>
                </c:pt>
                <c:pt idx="742">
                  <c:v>9.9959999999999924E-2</c:v>
                </c:pt>
                <c:pt idx="743">
                  <c:v>9.9959999999999924E-2</c:v>
                </c:pt>
                <c:pt idx="744">
                  <c:v>9.9959999999999924E-2</c:v>
                </c:pt>
                <c:pt idx="745">
                  <c:v>9.9959999999999924E-2</c:v>
                </c:pt>
                <c:pt idx="746">
                  <c:v>9.9959999999999924E-2</c:v>
                </c:pt>
                <c:pt idx="747">
                  <c:v>9.9959999999999924E-2</c:v>
                </c:pt>
                <c:pt idx="748">
                  <c:v>9.9959999999999924E-2</c:v>
                </c:pt>
                <c:pt idx="749">
                  <c:v>9.9959999999999924E-2</c:v>
                </c:pt>
                <c:pt idx="750">
                  <c:v>9.9959999999999924E-2</c:v>
                </c:pt>
                <c:pt idx="751">
                  <c:v>9.9959999999999924E-2</c:v>
                </c:pt>
                <c:pt idx="752">
                  <c:v>9.9959999999999924E-2</c:v>
                </c:pt>
                <c:pt idx="753">
                  <c:v>9.9959999999999924E-2</c:v>
                </c:pt>
                <c:pt idx="754">
                  <c:v>9.9959999999999924E-2</c:v>
                </c:pt>
                <c:pt idx="755">
                  <c:v>9.9959999999999924E-2</c:v>
                </c:pt>
                <c:pt idx="756">
                  <c:v>9.9959999999999924E-2</c:v>
                </c:pt>
                <c:pt idx="757">
                  <c:v>9.9959999999999924E-2</c:v>
                </c:pt>
                <c:pt idx="758">
                  <c:v>9.9959999999999924E-2</c:v>
                </c:pt>
                <c:pt idx="759">
                  <c:v>9.9959999999999924E-2</c:v>
                </c:pt>
                <c:pt idx="760">
                  <c:v>9.9959999999999924E-2</c:v>
                </c:pt>
                <c:pt idx="761">
                  <c:v>9.9959999999999924E-2</c:v>
                </c:pt>
                <c:pt idx="762">
                  <c:v>9.9959999999999924E-2</c:v>
                </c:pt>
                <c:pt idx="763">
                  <c:v>9.9959999999999924E-2</c:v>
                </c:pt>
                <c:pt idx="764">
                  <c:v>9.9959999999999924E-2</c:v>
                </c:pt>
                <c:pt idx="765">
                  <c:v>9.9959999999999924E-2</c:v>
                </c:pt>
                <c:pt idx="766">
                  <c:v>9.9959999999999924E-2</c:v>
                </c:pt>
                <c:pt idx="767">
                  <c:v>9.9959999999999924E-2</c:v>
                </c:pt>
                <c:pt idx="768">
                  <c:v>9.9959999999999924E-2</c:v>
                </c:pt>
                <c:pt idx="769">
                  <c:v>9.9959999999999924E-2</c:v>
                </c:pt>
                <c:pt idx="770">
                  <c:v>9.9959999999999924E-2</c:v>
                </c:pt>
                <c:pt idx="771">
                  <c:v>9.9959999999999924E-2</c:v>
                </c:pt>
                <c:pt idx="772">
                  <c:v>9.9959999999999924E-2</c:v>
                </c:pt>
                <c:pt idx="773">
                  <c:v>9.9959999999999924E-2</c:v>
                </c:pt>
                <c:pt idx="774">
                  <c:v>9.9959999999999924E-2</c:v>
                </c:pt>
                <c:pt idx="775">
                  <c:v>9.9959999999999924E-2</c:v>
                </c:pt>
                <c:pt idx="776">
                  <c:v>9.9959999999999924E-2</c:v>
                </c:pt>
                <c:pt idx="777">
                  <c:v>9.9959999999999924E-2</c:v>
                </c:pt>
                <c:pt idx="778">
                  <c:v>9.9959999999999924E-2</c:v>
                </c:pt>
                <c:pt idx="779">
                  <c:v>9.9959999999999924E-2</c:v>
                </c:pt>
                <c:pt idx="780">
                  <c:v>9.9959999999999924E-2</c:v>
                </c:pt>
                <c:pt idx="781">
                  <c:v>9.9959999999999924E-2</c:v>
                </c:pt>
                <c:pt idx="782">
                  <c:v>9.9959999999999924E-2</c:v>
                </c:pt>
                <c:pt idx="783">
                  <c:v>9.9959999999999924E-2</c:v>
                </c:pt>
                <c:pt idx="784">
                  <c:v>9.9959999999999924E-2</c:v>
                </c:pt>
                <c:pt idx="785">
                  <c:v>9.9959999999999924E-2</c:v>
                </c:pt>
                <c:pt idx="786">
                  <c:v>9.9959999999999924E-2</c:v>
                </c:pt>
                <c:pt idx="787">
                  <c:v>9.9959999999999924E-2</c:v>
                </c:pt>
                <c:pt idx="788">
                  <c:v>9.9959999999999924E-2</c:v>
                </c:pt>
                <c:pt idx="789">
                  <c:v>9.9959999999999924E-2</c:v>
                </c:pt>
                <c:pt idx="790">
                  <c:v>9.9959999999999924E-2</c:v>
                </c:pt>
                <c:pt idx="791">
                  <c:v>9.9959999999999924E-2</c:v>
                </c:pt>
                <c:pt idx="792">
                  <c:v>9.9959999999999924E-2</c:v>
                </c:pt>
                <c:pt idx="793">
                  <c:v>9.9959999999999924E-2</c:v>
                </c:pt>
                <c:pt idx="794">
                  <c:v>9.9959999999999924E-2</c:v>
                </c:pt>
                <c:pt idx="795">
                  <c:v>9.9959999999999924E-2</c:v>
                </c:pt>
                <c:pt idx="796">
                  <c:v>9.9959999999999924E-2</c:v>
                </c:pt>
                <c:pt idx="797">
                  <c:v>9.9959999999999924E-2</c:v>
                </c:pt>
                <c:pt idx="798">
                  <c:v>9.9959999999999924E-2</c:v>
                </c:pt>
                <c:pt idx="799">
                  <c:v>9.9959999999999924E-2</c:v>
                </c:pt>
                <c:pt idx="800">
                  <c:v>9.9959999999999924E-2</c:v>
                </c:pt>
                <c:pt idx="801">
                  <c:v>9.9959999999999924E-2</c:v>
                </c:pt>
                <c:pt idx="802">
                  <c:v>9.9959999999999924E-2</c:v>
                </c:pt>
                <c:pt idx="803">
                  <c:v>9.9959999999999924E-2</c:v>
                </c:pt>
                <c:pt idx="804">
                  <c:v>9.9959999999999924E-2</c:v>
                </c:pt>
                <c:pt idx="805">
                  <c:v>9.9959999999999924E-2</c:v>
                </c:pt>
                <c:pt idx="806">
                  <c:v>9.9959999999999924E-2</c:v>
                </c:pt>
                <c:pt idx="807">
                  <c:v>9.9959999999999924E-2</c:v>
                </c:pt>
                <c:pt idx="808">
                  <c:v>9.9959999999999924E-2</c:v>
                </c:pt>
                <c:pt idx="809">
                  <c:v>9.9959999999999924E-2</c:v>
                </c:pt>
                <c:pt idx="810">
                  <c:v>9.9959999999999924E-2</c:v>
                </c:pt>
                <c:pt idx="811">
                  <c:v>9.9959999999999924E-2</c:v>
                </c:pt>
                <c:pt idx="812">
                  <c:v>9.9959999999999924E-2</c:v>
                </c:pt>
                <c:pt idx="813">
                  <c:v>9.9959999999999924E-2</c:v>
                </c:pt>
                <c:pt idx="814">
                  <c:v>9.9959999999999924E-2</c:v>
                </c:pt>
                <c:pt idx="815">
                  <c:v>9.9959999999999924E-2</c:v>
                </c:pt>
                <c:pt idx="816">
                  <c:v>9.9959999999999924E-2</c:v>
                </c:pt>
                <c:pt idx="817">
                  <c:v>9.9959999999999924E-2</c:v>
                </c:pt>
                <c:pt idx="818">
                  <c:v>9.9959999999999924E-2</c:v>
                </c:pt>
                <c:pt idx="819">
                  <c:v>9.9959999999999924E-2</c:v>
                </c:pt>
                <c:pt idx="820">
                  <c:v>9.9959999999999924E-2</c:v>
                </c:pt>
                <c:pt idx="821">
                  <c:v>9.9959999999999924E-2</c:v>
                </c:pt>
                <c:pt idx="822">
                  <c:v>9.9959999999999924E-2</c:v>
                </c:pt>
                <c:pt idx="823">
                  <c:v>9.9959999999999924E-2</c:v>
                </c:pt>
                <c:pt idx="824">
                  <c:v>9.9959999999999924E-2</c:v>
                </c:pt>
                <c:pt idx="825">
                  <c:v>9.9959999999999924E-2</c:v>
                </c:pt>
                <c:pt idx="826">
                  <c:v>9.9959999999999924E-2</c:v>
                </c:pt>
                <c:pt idx="827">
                  <c:v>9.9959999999999924E-2</c:v>
                </c:pt>
                <c:pt idx="828">
                  <c:v>9.9959999999999924E-2</c:v>
                </c:pt>
                <c:pt idx="829">
                  <c:v>9.9959999999999924E-2</c:v>
                </c:pt>
                <c:pt idx="830">
                  <c:v>9.9959999999999924E-2</c:v>
                </c:pt>
                <c:pt idx="831">
                  <c:v>9.9959999999999924E-2</c:v>
                </c:pt>
                <c:pt idx="832">
                  <c:v>9.9959999999999924E-2</c:v>
                </c:pt>
                <c:pt idx="833">
                  <c:v>9.9959999999999924E-2</c:v>
                </c:pt>
                <c:pt idx="834">
                  <c:v>9.9959999999999924E-2</c:v>
                </c:pt>
                <c:pt idx="835">
                  <c:v>9.9959999999999924E-2</c:v>
                </c:pt>
                <c:pt idx="836">
                  <c:v>9.9959999999999924E-2</c:v>
                </c:pt>
                <c:pt idx="837">
                  <c:v>9.9959999999999924E-2</c:v>
                </c:pt>
                <c:pt idx="838">
                  <c:v>9.9959999999999924E-2</c:v>
                </c:pt>
                <c:pt idx="839">
                  <c:v>9.9959999999999924E-2</c:v>
                </c:pt>
                <c:pt idx="840">
                  <c:v>9.9959999999999924E-2</c:v>
                </c:pt>
                <c:pt idx="841">
                  <c:v>9.9959999999999924E-2</c:v>
                </c:pt>
                <c:pt idx="842">
                  <c:v>9.9959999999999924E-2</c:v>
                </c:pt>
                <c:pt idx="843">
                  <c:v>9.9959999999999924E-2</c:v>
                </c:pt>
                <c:pt idx="844">
                  <c:v>9.9959999999999924E-2</c:v>
                </c:pt>
                <c:pt idx="845">
                  <c:v>9.9959999999999924E-2</c:v>
                </c:pt>
                <c:pt idx="846">
                  <c:v>9.9959999999999924E-2</c:v>
                </c:pt>
                <c:pt idx="847">
                  <c:v>9.9959999999999924E-2</c:v>
                </c:pt>
                <c:pt idx="848">
                  <c:v>9.9959999999999924E-2</c:v>
                </c:pt>
                <c:pt idx="849">
                  <c:v>9.9959999999999924E-2</c:v>
                </c:pt>
                <c:pt idx="850">
                  <c:v>9.9959999999999924E-2</c:v>
                </c:pt>
                <c:pt idx="851">
                  <c:v>9.9959999999999924E-2</c:v>
                </c:pt>
                <c:pt idx="852">
                  <c:v>9.9959999999999924E-2</c:v>
                </c:pt>
                <c:pt idx="853">
                  <c:v>9.9959999999999924E-2</c:v>
                </c:pt>
                <c:pt idx="854">
                  <c:v>9.9959999999999924E-2</c:v>
                </c:pt>
                <c:pt idx="855">
                  <c:v>9.9959999999999924E-2</c:v>
                </c:pt>
                <c:pt idx="856">
                  <c:v>9.9959999999999924E-2</c:v>
                </c:pt>
                <c:pt idx="857">
                  <c:v>9.9959999999999924E-2</c:v>
                </c:pt>
                <c:pt idx="858">
                  <c:v>9.9959999999999924E-2</c:v>
                </c:pt>
                <c:pt idx="859">
                  <c:v>9.9959999999999924E-2</c:v>
                </c:pt>
                <c:pt idx="860">
                  <c:v>9.9959999999999924E-2</c:v>
                </c:pt>
                <c:pt idx="861">
                  <c:v>9.9959999999999924E-2</c:v>
                </c:pt>
                <c:pt idx="862">
                  <c:v>9.9959999999999924E-2</c:v>
                </c:pt>
                <c:pt idx="863">
                  <c:v>9.9959999999999924E-2</c:v>
                </c:pt>
                <c:pt idx="864">
                  <c:v>9.9959999999999924E-2</c:v>
                </c:pt>
                <c:pt idx="865">
                  <c:v>9.9959999999999924E-2</c:v>
                </c:pt>
                <c:pt idx="866">
                  <c:v>9.9959999999999924E-2</c:v>
                </c:pt>
                <c:pt idx="867">
                  <c:v>9.9959999999999924E-2</c:v>
                </c:pt>
                <c:pt idx="868">
                  <c:v>9.9959999999999924E-2</c:v>
                </c:pt>
                <c:pt idx="869">
                  <c:v>9.9959999999999924E-2</c:v>
                </c:pt>
                <c:pt idx="870">
                  <c:v>9.9959999999999924E-2</c:v>
                </c:pt>
                <c:pt idx="871">
                  <c:v>9.9959999999999924E-2</c:v>
                </c:pt>
                <c:pt idx="872">
                  <c:v>9.9959999999999924E-2</c:v>
                </c:pt>
                <c:pt idx="873">
                  <c:v>9.9959999999999924E-2</c:v>
                </c:pt>
                <c:pt idx="874">
                  <c:v>9.9959999999999924E-2</c:v>
                </c:pt>
                <c:pt idx="875">
                  <c:v>9.9959999999999924E-2</c:v>
                </c:pt>
                <c:pt idx="876">
                  <c:v>9.9959999999999924E-2</c:v>
                </c:pt>
                <c:pt idx="877">
                  <c:v>9.9959999999999924E-2</c:v>
                </c:pt>
                <c:pt idx="878">
                  <c:v>9.9959999999999924E-2</c:v>
                </c:pt>
                <c:pt idx="879">
                  <c:v>9.9959999999999924E-2</c:v>
                </c:pt>
                <c:pt idx="880">
                  <c:v>9.9959999999999924E-2</c:v>
                </c:pt>
                <c:pt idx="881">
                  <c:v>9.9959999999999924E-2</c:v>
                </c:pt>
                <c:pt idx="882">
                  <c:v>9.9959999999999924E-2</c:v>
                </c:pt>
                <c:pt idx="883">
                  <c:v>9.9959999999999924E-2</c:v>
                </c:pt>
                <c:pt idx="884">
                  <c:v>9.9959999999999924E-2</c:v>
                </c:pt>
                <c:pt idx="885">
                  <c:v>9.9959999999999924E-2</c:v>
                </c:pt>
                <c:pt idx="886">
                  <c:v>9.9959999999999924E-2</c:v>
                </c:pt>
                <c:pt idx="887">
                  <c:v>9.9959999999999924E-2</c:v>
                </c:pt>
                <c:pt idx="888">
                  <c:v>9.9959999999999924E-2</c:v>
                </c:pt>
                <c:pt idx="889">
                  <c:v>9.9959999999999924E-2</c:v>
                </c:pt>
                <c:pt idx="890">
                  <c:v>9.9959999999999924E-2</c:v>
                </c:pt>
                <c:pt idx="891">
                  <c:v>9.9959999999999924E-2</c:v>
                </c:pt>
                <c:pt idx="892">
                  <c:v>9.9959999999999924E-2</c:v>
                </c:pt>
                <c:pt idx="893">
                  <c:v>9.9959999999999924E-2</c:v>
                </c:pt>
                <c:pt idx="894">
                  <c:v>9.9959999999999924E-2</c:v>
                </c:pt>
                <c:pt idx="895">
                  <c:v>9.9959999999999924E-2</c:v>
                </c:pt>
                <c:pt idx="896">
                  <c:v>9.9959999999999924E-2</c:v>
                </c:pt>
                <c:pt idx="897">
                  <c:v>9.9959999999999924E-2</c:v>
                </c:pt>
                <c:pt idx="898">
                  <c:v>9.9959999999999924E-2</c:v>
                </c:pt>
                <c:pt idx="899">
                  <c:v>9.9959999999999924E-2</c:v>
                </c:pt>
                <c:pt idx="900">
                  <c:v>9.9959999999999924E-2</c:v>
                </c:pt>
                <c:pt idx="901">
                  <c:v>9.9959999999999924E-2</c:v>
                </c:pt>
                <c:pt idx="902">
                  <c:v>9.9959999999999924E-2</c:v>
                </c:pt>
                <c:pt idx="903">
                  <c:v>9.9959999999999924E-2</c:v>
                </c:pt>
                <c:pt idx="904">
                  <c:v>9.9959999999999924E-2</c:v>
                </c:pt>
                <c:pt idx="905">
                  <c:v>9.9959999999999924E-2</c:v>
                </c:pt>
                <c:pt idx="906">
                  <c:v>9.9959999999999924E-2</c:v>
                </c:pt>
                <c:pt idx="907">
                  <c:v>9.9959999999999924E-2</c:v>
                </c:pt>
                <c:pt idx="908">
                  <c:v>9.9959999999999924E-2</c:v>
                </c:pt>
                <c:pt idx="909">
                  <c:v>9.9959999999999924E-2</c:v>
                </c:pt>
                <c:pt idx="910">
                  <c:v>9.9959999999999924E-2</c:v>
                </c:pt>
                <c:pt idx="911">
                  <c:v>9.9959999999999924E-2</c:v>
                </c:pt>
                <c:pt idx="912">
                  <c:v>9.9959999999999924E-2</c:v>
                </c:pt>
                <c:pt idx="913">
                  <c:v>9.9959999999999924E-2</c:v>
                </c:pt>
                <c:pt idx="914">
                  <c:v>9.9959999999999924E-2</c:v>
                </c:pt>
                <c:pt idx="915">
                  <c:v>9.9959999999999924E-2</c:v>
                </c:pt>
                <c:pt idx="916">
                  <c:v>9.9959999999999924E-2</c:v>
                </c:pt>
                <c:pt idx="917">
                  <c:v>9.9959999999999924E-2</c:v>
                </c:pt>
                <c:pt idx="918">
                  <c:v>9.9959999999999924E-2</c:v>
                </c:pt>
                <c:pt idx="919">
                  <c:v>9.9959999999999924E-2</c:v>
                </c:pt>
                <c:pt idx="920">
                  <c:v>9.9959999999999924E-2</c:v>
                </c:pt>
                <c:pt idx="921">
                  <c:v>9.9959999999999924E-2</c:v>
                </c:pt>
                <c:pt idx="922">
                  <c:v>9.9959999999999924E-2</c:v>
                </c:pt>
                <c:pt idx="923">
                  <c:v>9.9959999999999924E-2</c:v>
                </c:pt>
                <c:pt idx="924">
                  <c:v>9.9959999999999924E-2</c:v>
                </c:pt>
                <c:pt idx="925">
                  <c:v>9.9959999999999924E-2</c:v>
                </c:pt>
                <c:pt idx="926">
                  <c:v>9.9959999999999924E-2</c:v>
                </c:pt>
                <c:pt idx="927">
                  <c:v>9.9959999999999924E-2</c:v>
                </c:pt>
                <c:pt idx="928">
                  <c:v>9.9959999999999924E-2</c:v>
                </c:pt>
                <c:pt idx="929">
                  <c:v>9.9959999999999924E-2</c:v>
                </c:pt>
                <c:pt idx="930">
                  <c:v>9.9959999999999924E-2</c:v>
                </c:pt>
                <c:pt idx="931">
                  <c:v>9.9959999999999924E-2</c:v>
                </c:pt>
                <c:pt idx="932">
                  <c:v>9.9959999999999924E-2</c:v>
                </c:pt>
                <c:pt idx="933">
                  <c:v>9.9959999999999924E-2</c:v>
                </c:pt>
                <c:pt idx="934">
                  <c:v>9.9959999999999924E-2</c:v>
                </c:pt>
                <c:pt idx="935">
                  <c:v>9.9959999999999924E-2</c:v>
                </c:pt>
                <c:pt idx="936">
                  <c:v>9.9959999999999924E-2</c:v>
                </c:pt>
                <c:pt idx="937">
                  <c:v>9.9959999999999924E-2</c:v>
                </c:pt>
                <c:pt idx="938">
                  <c:v>9.9959999999999924E-2</c:v>
                </c:pt>
                <c:pt idx="939">
                  <c:v>9.9959999999999924E-2</c:v>
                </c:pt>
                <c:pt idx="940">
                  <c:v>9.9959999999999924E-2</c:v>
                </c:pt>
                <c:pt idx="941">
                  <c:v>9.9959999999999924E-2</c:v>
                </c:pt>
                <c:pt idx="942">
                  <c:v>9.9959999999999924E-2</c:v>
                </c:pt>
                <c:pt idx="943">
                  <c:v>9.9959999999999924E-2</c:v>
                </c:pt>
                <c:pt idx="944">
                  <c:v>9.9959999999999924E-2</c:v>
                </c:pt>
                <c:pt idx="945">
                  <c:v>9.9959999999999924E-2</c:v>
                </c:pt>
                <c:pt idx="946">
                  <c:v>9.9959999999999924E-2</c:v>
                </c:pt>
                <c:pt idx="947">
                  <c:v>9.9959999999999924E-2</c:v>
                </c:pt>
                <c:pt idx="948">
                  <c:v>9.9959999999999924E-2</c:v>
                </c:pt>
                <c:pt idx="949">
                  <c:v>9.9959999999999924E-2</c:v>
                </c:pt>
                <c:pt idx="950">
                  <c:v>9.9959999999999924E-2</c:v>
                </c:pt>
                <c:pt idx="951">
                  <c:v>9.9959999999999924E-2</c:v>
                </c:pt>
                <c:pt idx="952">
                  <c:v>9.9959999999999924E-2</c:v>
                </c:pt>
                <c:pt idx="953">
                  <c:v>9.9959999999999924E-2</c:v>
                </c:pt>
                <c:pt idx="954">
                  <c:v>9.9959999999999924E-2</c:v>
                </c:pt>
                <c:pt idx="955">
                  <c:v>9.9959999999999924E-2</c:v>
                </c:pt>
                <c:pt idx="956">
                  <c:v>9.9959999999999924E-2</c:v>
                </c:pt>
                <c:pt idx="957">
                  <c:v>9.9959999999999924E-2</c:v>
                </c:pt>
                <c:pt idx="958">
                  <c:v>9.9959999999999924E-2</c:v>
                </c:pt>
                <c:pt idx="959">
                  <c:v>9.9959999999999924E-2</c:v>
                </c:pt>
                <c:pt idx="960">
                  <c:v>9.9959999999999924E-2</c:v>
                </c:pt>
                <c:pt idx="961">
                  <c:v>9.9959999999999924E-2</c:v>
                </c:pt>
                <c:pt idx="962">
                  <c:v>9.9959999999999924E-2</c:v>
                </c:pt>
                <c:pt idx="963">
                  <c:v>9.9959999999999924E-2</c:v>
                </c:pt>
                <c:pt idx="964">
                  <c:v>9.9959999999999924E-2</c:v>
                </c:pt>
                <c:pt idx="965">
                  <c:v>9.9959999999999924E-2</c:v>
                </c:pt>
                <c:pt idx="966">
                  <c:v>9.9959999999999924E-2</c:v>
                </c:pt>
                <c:pt idx="967">
                  <c:v>9.9959999999999924E-2</c:v>
                </c:pt>
                <c:pt idx="968">
                  <c:v>9.9959999999999924E-2</c:v>
                </c:pt>
                <c:pt idx="969">
                  <c:v>9.9959999999999924E-2</c:v>
                </c:pt>
                <c:pt idx="970">
                  <c:v>9.9959999999999924E-2</c:v>
                </c:pt>
                <c:pt idx="971">
                  <c:v>9.9959999999999924E-2</c:v>
                </c:pt>
                <c:pt idx="972">
                  <c:v>9.9959999999999924E-2</c:v>
                </c:pt>
                <c:pt idx="973">
                  <c:v>9.9959999999999924E-2</c:v>
                </c:pt>
                <c:pt idx="974">
                  <c:v>9.9959999999999924E-2</c:v>
                </c:pt>
                <c:pt idx="975">
                  <c:v>9.9959999999999924E-2</c:v>
                </c:pt>
                <c:pt idx="976">
                  <c:v>9.9959999999999924E-2</c:v>
                </c:pt>
                <c:pt idx="977">
                  <c:v>9.9959999999999924E-2</c:v>
                </c:pt>
                <c:pt idx="978">
                  <c:v>9.9959999999999924E-2</c:v>
                </c:pt>
                <c:pt idx="979">
                  <c:v>9.9959999999999924E-2</c:v>
                </c:pt>
                <c:pt idx="980">
                  <c:v>9.9959999999999924E-2</c:v>
                </c:pt>
                <c:pt idx="981">
                  <c:v>9.9959999999999924E-2</c:v>
                </c:pt>
                <c:pt idx="982">
                  <c:v>9.9959999999999924E-2</c:v>
                </c:pt>
                <c:pt idx="983">
                  <c:v>9.9959999999999924E-2</c:v>
                </c:pt>
                <c:pt idx="984">
                  <c:v>9.9959999999999924E-2</c:v>
                </c:pt>
                <c:pt idx="985">
                  <c:v>9.9959999999999924E-2</c:v>
                </c:pt>
                <c:pt idx="986">
                  <c:v>9.9959999999999924E-2</c:v>
                </c:pt>
                <c:pt idx="987">
                  <c:v>9.9959999999999924E-2</c:v>
                </c:pt>
                <c:pt idx="988">
                  <c:v>9.9959999999999924E-2</c:v>
                </c:pt>
                <c:pt idx="989">
                  <c:v>9.9959999999999924E-2</c:v>
                </c:pt>
                <c:pt idx="990">
                  <c:v>9.9959999999999924E-2</c:v>
                </c:pt>
                <c:pt idx="991">
                  <c:v>9.9959999999999924E-2</c:v>
                </c:pt>
                <c:pt idx="992">
                  <c:v>9.9959999999999924E-2</c:v>
                </c:pt>
                <c:pt idx="993">
                  <c:v>9.9959999999999924E-2</c:v>
                </c:pt>
                <c:pt idx="994">
                  <c:v>9.9959999999999924E-2</c:v>
                </c:pt>
                <c:pt idx="995">
                  <c:v>9.9959999999999924E-2</c:v>
                </c:pt>
                <c:pt idx="996">
                  <c:v>9.9959999999999924E-2</c:v>
                </c:pt>
                <c:pt idx="997">
                  <c:v>9.9959999999999924E-2</c:v>
                </c:pt>
                <c:pt idx="998">
                  <c:v>9.9959999999999924E-2</c:v>
                </c:pt>
                <c:pt idx="999">
                  <c:v>9.9959999999999924E-2</c:v>
                </c:pt>
                <c:pt idx="1000">
                  <c:v>9.9959999999999924E-2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49A-45A2-A398-13708C78ED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1285103"/>
        <c:axId val="1131297583"/>
      </c:scatterChart>
      <c:valAx>
        <c:axId val="11312988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131311311"/>
        <c:crosses val="autoZero"/>
        <c:crossBetween val="midCat"/>
      </c:valAx>
      <c:valAx>
        <c:axId val="11313113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A9B79C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>
                    <a:solidFill>
                      <a:srgbClr val="A9B79C"/>
                    </a:solidFill>
                  </a:rPr>
                  <a:t>Kraft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rgbClr val="A9B79C"/>
                  </a:solidFill>
                  <a:latin typeface="+mn-lt"/>
                  <a:ea typeface="+mn-ea"/>
                  <a:cs typeface="+mn-cs"/>
                </a:defRPr>
              </a:pPr>
              <a:endParaRPr lang="en-CH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131298831"/>
        <c:crosses val="autoZero"/>
        <c:crossBetween val="midCat"/>
      </c:valAx>
      <c:valAx>
        <c:axId val="1131297583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6B7D59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>
                    <a:solidFill>
                      <a:srgbClr val="6B7D59"/>
                    </a:solidFill>
                  </a:rPr>
                  <a:t>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rgbClr val="6B7D59"/>
                  </a:solidFill>
                  <a:latin typeface="+mn-lt"/>
                  <a:ea typeface="+mn-ea"/>
                  <a:cs typeface="+mn-cs"/>
                </a:defRPr>
              </a:pPr>
              <a:endParaRPr lang="en-CH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131285103"/>
        <c:crosses val="max"/>
        <c:crossBetween val="midCat"/>
      </c:valAx>
      <c:valAx>
        <c:axId val="113128510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3129758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1"/>
          <c:tx>
            <c:strRef>
              <c:f>GrafikGen!$D$1</c:f>
              <c:strCache>
                <c:ptCount val="1"/>
                <c:pt idx="0">
                  <c:v>Beschleunigung [m/s2]</c:v>
                </c:pt>
              </c:strCache>
            </c:strRef>
          </c:tx>
          <c:spPr>
            <a:ln w="25400" cap="rnd">
              <a:solidFill>
                <a:srgbClr val="A9B79C"/>
              </a:solidFill>
              <a:round/>
            </a:ln>
            <a:effectLst/>
          </c:spPr>
          <c:marker>
            <c:symbol val="none"/>
          </c:marker>
          <c:xVal>
            <c:numRef>
              <c:f>GrafikGen!#REF!</c:f>
            </c:numRef>
          </c:xVal>
          <c:yVal>
            <c:numRef>
              <c:f>GrafikGen!$D$2:$D$1002</c:f>
              <c:numCache>
                <c:formatCode>General</c:formatCode>
                <c:ptCount val="1001"/>
                <c:pt idx="0">
                  <c:v>0</c:v>
                </c:pt>
                <c:pt idx="1">
                  <c:v>18.000000000000004</c:v>
                </c:pt>
                <c:pt idx="2">
                  <c:v>18.000000000000004</c:v>
                </c:pt>
                <c:pt idx="3">
                  <c:v>18.000000000000004</c:v>
                </c:pt>
                <c:pt idx="4">
                  <c:v>18.000000000000004</c:v>
                </c:pt>
                <c:pt idx="5">
                  <c:v>18.000000000000004</c:v>
                </c:pt>
                <c:pt idx="6">
                  <c:v>18.000000000000004</c:v>
                </c:pt>
                <c:pt idx="7">
                  <c:v>18.000000000000004</c:v>
                </c:pt>
                <c:pt idx="8">
                  <c:v>18.000000000000004</c:v>
                </c:pt>
                <c:pt idx="9">
                  <c:v>18.000000000000004</c:v>
                </c:pt>
                <c:pt idx="10">
                  <c:v>18.000000000000004</c:v>
                </c:pt>
                <c:pt idx="11">
                  <c:v>18.000000000000004</c:v>
                </c:pt>
                <c:pt idx="12">
                  <c:v>18.000000000000004</c:v>
                </c:pt>
                <c:pt idx="13">
                  <c:v>18.000000000000004</c:v>
                </c:pt>
                <c:pt idx="14">
                  <c:v>18.000000000000004</c:v>
                </c:pt>
                <c:pt idx="15">
                  <c:v>18.000000000000004</c:v>
                </c:pt>
                <c:pt idx="16">
                  <c:v>18.000000000000004</c:v>
                </c:pt>
                <c:pt idx="17">
                  <c:v>18.000000000000004</c:v>
                </c:pt>
                <c:pt idx="18">
                  <c:v>18.000000000000004</c:v>
                </c:pt>
                <c:pt idx="19">
                  <c:v>18.000000000000004</c:v>
                </c:pt>
                <c:pt idx="20">
                  <c:v>18.000000000000004</c:v>
                </c:pt>
                <c:pt idx="21">
                  <c:v>18.000000000000004</c:v>
                </c:pt>
                <c:pt idx="22">
                  <c:v>18.000000000000004</c:v>
                </c:pt>
                <c:pt idx="23">
                  <c:v>18.000000000000004</c:v>
                </c:pt>
                <c:pt idx="24">
                  <c:v>18.000000000000004</c:v>
                </c:pt>
                <c:pt idx="25">
                  <c:v>18.000000000000004</c:v>
                </c:pt>
                <c:pt idx="26">
                  <c:v>18.000000000000004</c:v>
                </c:pt>
                <c:pt idx="27">
                  <c:v>18.000000000000004</c:v>
                </c:pt>
                <c:pt idx="28">
                  <c:v>18.000000000000004</c:v>
                </c:pt>
                <c:pt idx="29">
                  <c:v>18.000000000000004</c:v>
                </c:pt>
                <c:pt idx="30">
                  <c:v>18.000000000000004</c:v>
                </c:pt>
                <c:pt idx="31">
                  <c:v>18.000000000000004</c:v>
                </c:pt>
                <c:pt idx="32">
                  <c:v>18.000000000000004</c:v>
                </c:pt>
                <c:pt idx="33">
                  <c:v>18.000000000000004</c:v>
                </c:pt>
                <c:pt idx="34">
                  <c:v>18.000000000000004</c:v>
                </c:pt>
                <c:pt idx="35">
                  <c:v>18.000000000000004</c:v>
                </c:pt>
                <c:pt idx="36">
                  <c:v>18.000000000000004</c:v>
                </c:pt>
                <c:pt idx="37">
                  <c:v>18.000000000000004</c:v>
                </c:pt>
                <c:pt idx="38">
                  <c:v>18.000000000000004</c:v>
                </c:pt>
                <c:pt idx="39">
                  <c:v>18.000000000000004</c:v>
                </c:pt>
                <c:pt idx="40">
                  <c:v>18.000000000000004</c:v>
                </c:pt>
                <c:pt idx="41">
                  <c:v>18.000000000000004</c:v>
                </c:pt>
                <c:pt idx="42">
                  <c:v>18.000000000000004</c:v>
                </c:pt>
                <c:pt idx="43">
                  <c:v>18.000000000000004</c:v>
                </c:pt>
                <c:pt idx="44">
                  <c:v>18.000000000000004</c:v>
                </c:pt>
                <c:pt idx="45">
                  <c:v>18.000000000000004</c:v>
                </c:pt>
                <c:pt idx="46">
                  <c:v>18.000000000000004</c:v>
                </c:pt>
                <c:pt idx="47">
                  <c:v>18.000000000000004</c:v>
                </c:pt>
                <c:pt idx="48">
                  <c:v>18.000000000000004</c:v>
                </c:pt>
                <c:pt idx="49">
                  <c:v>18.000000000000004</c:v>
                </c:pt>
                <c:pt idx="50">
                  <c:v>18.000000000000004</c:v>
                </c:pt>
                <c:pt idx="51">
                  <c:v>18.000000000000004</c:v>
                </c:pt>
                <c:pt idx="52">
                  <c:v>18.000000000000004</c:v>
                </c:pt>
                <c:pt idx="53">
                  <c:v>18.000000000000004</c:v>
                </c:pt>
                <c:pt idx="54">
                  <c:v>18.000000000000004</c:v>
                </c:pt>
                <c:pt idx="55">
                  <c:v>18.000000000000004</c:v>
                </c:pt>
                <c:pt idx="56">
                  <c:v>18.000000000000004</c:v>
                </c:pt>
                <c:pt idx="57">
                  <c:v>18.000000000000004</c:v>
                </c:pt>
                <c:pt idx="58">
                  <c:v>18.000000000000004</c:v>
                </c:pt>
                <c:pt idx="59">
                  <c:v>18.000000000000004</c:v>
                </c:pt>
                <c:pt idx="60">
                  <c:v>18.000000000000004</c:v>
                </c:pt>
                <c:pt idx="61">
                  <c:v>18.000000000000004</c:v>
                </c:pt>
                <c:pt idx="62">
                  <c:v>18.000000000000004</c:v>
                </c:pt>
                <c:pt idx="63">
                  <c:v>18.000000000000004</c:v>
                </c:pt>
                <c:pt idx="64">
                  <c:v>18.000000000000004</c:v>
                </c:pt>
                <c:pt idx="65">
                  <c:v>18.000000000000004</c:v>
                </c:pt>
                <c:pt idx="66">
                  <c:v>18.000000000000004</c:v>
                </c:pt>
                <c:pt idx="67">
                  <c:v>18.000000000000004</c:v>
                </c:pt>
                <c:pt idx="68">
                  <c:v>18.000000000000004</c:v>
                </c:pt>
                <c:pt idx="69">
                  <c:v>18.000000000000004</c:v>
                </c:pt>
                <c:pt idx="70">
                  <c:v>18.000000000000004</c:v>
                </c:pt>
                <c:pt idx="71">
                  <c:v>18.000000000000004</c:v>
                </c:pt>
                <c:pt idx="72">
                  <c:v>18.000000000000004</c:v>
                </c:pt>
                <c:pt idx="73">
                  <c:v>18.000000000000004</c:v>
                </c:pt>
                <c:pt idx="74">
                  <c:v>18.000000000000004</c:v>
                </c:pt>
                <c:pt idx="75">
                  <c:v>18.000000000000004</c:v>
                </c:pt>
                <c:pt idx="76">
                  <c:v>18.000000000000004</c:v>
                </c:pt>
                <c:pt idx="77">
                  <c:v>18.000000000000004</c:v>
                </c:pt>
                <c:pt idx="78">
                  <c:v>18.000000000000004</c:v>
                </c:pt>
                <c:pt idx="79">
                  <c:v>18.000000000000004</c:v>
                </c:pt>
                <c:pt idx="80">
                  <c:v>18.000000000000004</c:v>
                </c:pt>
                <c:pt idx="81">
                  <c:v>18.000000000000004</c:v>
                </c:pt>
                <c:pt idx="82">
                  <c:v>18.000000000000004</c:v>
                </c:pt>
                <c:pt idx="83">
                  <c:v>18.000000000000004</c:v>
                </c:pt>
                <c:pt idx="84">
                  <c:v>18.000000000000004</c:v>
                </c:pt>
                <c:pt idx="85">
                  <c:v>18.000000000000004</c:v>
                </c:pt>
                <c:pt idx="86">
                  <c:v>18.000000000000004</c:v>
                </c:pt>
                <c:pt idx="87">
                  <c:v>18.000000000000004</c:v>
                </c:pt>
                <c:pt idx="88">
                  <c:v>18.000000000000004</c:v>
                </c:pt>
                <c:pt idx="89">
                  <c:v>18.000000000000004</c:v>
                </c:pt>
                <c:pt idx="90">
                  <c:v>18.000000000000004</c:v>
                </c:pt>
                <c:pt idx="91">
                  <c:v>18.000000000000004</c:v>
                </c:pt>
                <c:pt idx="92">
                  <c:v>18.000000000000004</c:v>
                </c:pt>
                <c:pt idx="93">
                  <c:v>18.000000000000004</c:v>
                </c:pt>
                <c:pt idx="94">
                  <c:v>18.000000000000004</c:v>
                </c:pt>
                <c:pt idx="95">
                  <c:v>18.000000000000004</c:v>
                </c:pt>
                <c:pt idx="96">
                  <c:v>18.000000000000004</c:v>
                </c:pt>
                <c:pt idx="97">
                  <c:v>18.000000000000004</c:v>
                </c:pt>
                <c:pt idx="98">
                  <c:v>18.000000000000004</c:v>
                </c:pt>
                <c:pt idx="99">
                  <c:v>18.000000000000004</c:v>
                </c:pt>
                <c:pt idx="100">
                  <c:v>18.000000000000004</c:v>
                </c:pt>
                <c:pt idx="101">
                  <c:v>18.000000000000004</c:v>
                </c:pt>
                <c:pt idx="102">
                  <c:v>18.000000000000004</c:v>
                </c:pt>
                <c:pt idx="103">
                  <c:v>18.000000000000004</c:v>
                </c:pt>
                <c:pt idx="104">
                  <c:v>18.000000000000004</c:v>
                </c:pt>
                <c:pt idx="105">
                  <c:v>18.000000000000004</c:v>
                </c:pt>
                <c:pt idx="106">
                  <c:v>18.000000000000004</c:v>
                </c:pt>
                <c:pt idx="107">
                  <c:v>18.000000000000004</c:v>
                </c:pt>
                <c:pt idx="108">
                  <c:v>18.000000000000004</c:v>
                </c:pt>
                <c:pt idx="109">
                  <c:v>18.000000000000004</c:v>
                </c:pt>
                <c:pt idx="110">
                  <c:v>18.000000000000004</c:v>
                </c:pt>
                <c:pt idx="111">
                  <c:v>18.000000000000004</c:v>
                </c:pt>
                <c:pt idx="112">
                  <c:v>18.000000000000004</c:v>
                </c:pt>
                <c:pt idx="113">
                  <c:v>18.000000000000004</c:v>
                </c:pt>
                <c:pt idx="114">
                  <c:v>18.000000000000004</c:v>
                </c:pt>
                <c:pt idx="115">
                  <c:v>18.000000000000004</c:v>
                </c:pt>
                <c:pt idx="116">
                  <c:v>18.000000000000004</c:v>
                </c:pt>
                <c:pt idx="117">
                  <c:v>18.000000000000004</c:v>
                </c:pt>
                <c:pt idx="118">
                  <c:v>18.000000000000004</c:v>
                </c:pt>
                <c:pt idx="119">
                  <c:v>18.000000000000004</c:v>
                </c:pt>
                <c:pt idx="120">
                  <c:v>18.000000000000004</c:v>
                </c:pt>
                <c:pt idx="121">
                  <c:v>18.000000000000004</c:v>
                </c:pt>
                <c:pt idx="122">
                  <c:v>18.000000000000004</c:v>
                </c:pt>
                <c:pt idx="123">
                  <c:v>18.000000000000004</c:v>
                </c:pt>
                <c:pt idx="124">
                  <c:v>18.000000000000004</c:v>
                </c:pt>
                <c:pt idx="125">
                  <c:v>18.000000000000004</c:v>
                </c:pt>
                <c:pt idx="126">
                  <c:v>18.000000000000004</c:v>
                </c:pt>
                <c:pt idx="127">
                  <c:v>18.000000000000004</c:v>
                </c:pt>
                <c:pt idx="128">
                  <c:v>18.000000000000004</c:v>
                </c:pt>
                <c:pt idx="129">
                  <c:v>18.000000000000004</c:v>
                </c:pt>
                <c:pt idx="130">
                  <c:v>18.000000000000004</c:v>
                </c:pt>
                <c:pt idx="131">
                  <c:v>18.000000000000004</c:v>
                </c:pt>
                <c:pt idx="132">
                  <c:v>18.000000000000004</c:v>
                </c:pt>
                <c:pt idx="133">
                  <c:v>18.000000000000004</c:v>
                </c:pt>
                <c:pt idx="134">
                  <c:v>18.000000000000004</c:v>
                </c:pt>
                <c:pt idx="135">
                  <c:v>18.000000000000004</c:v>
                </c:pt>
                <c:pt idx="136">
                  <c:v>18.000000000000004</c:v>
                </c:pt>
                <c:pt idx="137">
                  <c:v>18.000000000000004</c:v>
                </c:pt>
                <c:pt idx="138">
                  <c:v>18.000000000000004</c:v>
                </c:pt>
                <c:pt idx="139">
                  <c:v>18.000000000000004</c:v>
                </c:pt>
                <c:pt idx="140">
                  <c:v>18.000000000000004</c:v>
                </c:pt>
                <c:pt idx="141">
                  <c:v>18.000000000000004</c:v>
                </c:pt>
                <c:pt idx="142">
                  <c:v>18.000000000000004</c:v>
                </c:pt>
                <c:pt idx="143">
                  <c:v>18.000000000000004</c:v>
                </c:pt>
                <c:pt idx="144">
                  <c:v>18.000000000000004</c:v>
                </c:pt>
                <c:pt idx="145">
                  <c:v>18.000000000000004</c:v>
                </c:pt>
                <c:pt idx="146">
                  <c:v>18.000000000000004</c:v>
                </c:pt>
                <c:pt idx="147">
                  <c:v>18.000000000000004</c:v>
                </c:pt>
                <c:pt idx="148">
                  <c:v>18.000000000000004</c:v>
                </c:pt>
                <c:pt idx="149">
                  <c:v>18.000000000000004</c:v>
                </c:pt>
                <c:pt idx="150">
                  <c:v>18.000000000000004</c:v>
                </c:pt>
                <c:pt idx="151">
                  <c:v>18.000000000000004</c:v>
                </c:pt>
                <c:pt idx="152">
                  <c:v>18.000000000000004</c:v>
                </c:pt>
                <c:pt idx="153">
                  <c:v>18.000000000000004</c:v>
                </c:pt>
                <c:pt idx="154">
                  <c:v>18.000000000000004</c:v>
                </c:pt>
                <c:pt idx="155">
                  <c:v>18.000000000000004</c:v>
                </c:pt>
                <c:pt idx="156">
                  <c:v>18.000000000000004</c:v>
                </c:pt>
                <c:pt idx="157">
                  <c:v>18.000000000000004</c:v>
                </c:pt>
                <c:pt idx="158">
                  <c:v>18.000000000000004</c:v>
                </c:pt>
                <c:pt idx="159">
                  <c:v>18.000000000000004</c:v>
                </c:pt>
                <c:pt idx="160">
                  <c:v>18.000000000000004</c:v>
                </c:pt>
                <c:pt idx="161">
                  <c:v>18.000000000000004</c:v>
                </c:pt>
                <c:pt idx="162">
                  <c:v>18.000000000000004</c:v>
                </c:pt>
                <c:pt idx="163">
                  <c:v>18.000000000000004</c:v>
                </c:pt>
                <c:pt idx="164">
                  <c:v>18.000000000000004</c:v>
                </c:pt>
                <c:pt idx="165">
                  <c:v>18.000000000000004</c:v>
                </c:pt>
                <c:pt idx="166">
                  <c:v>18.000000000000004</c:v>
                </c:pt>
                <c:pt idx="167">
                  <c:v>18.000000000000004</c:v>
                </c:pt>
                <c:pt idx="168">
                  <c:v>18.000000000000004</c:v>
                </c:pt>
                <c:pt idx="169">
                  <c:v>18.000000000000004</c:v>
                </c:pt>
                <c:pt idx="170">
                  <c:v>18.000000000000004</c:v>
                </c:pt>
                <c:pt idx="171">
                  <c:v>18.000000000000004</c:v>
                </c:pt>
                <c:pt idx="172">
                  <c:v>18.000000000000004</c:v>
                </c:pt>
                <c:pt idx="173">
                  <c:v>18.000000000000004</c:v>
                </c:pt>
                <c:pt idx="174">
                  <c:v>18.000000000000004</c:v>
                </c:pt>
                <c:pt idx="175">
                  <c:v>18.000000000000004</c:v>
                </c:pt>
                <c:pt idx="176">
                  <c:v>18.000000000000004</c:v>
                </c:pt>
                <c:pt idx="177">
                  <c:v>18.000000000000004</c:v>
                </c:pt>
                <c:pt idx="178">
                  <c:v>18.000000000000004</c:v>
                </c:pt>
                <c:pt idx="179">
                  <c:v>18.000000000000004</c:v>
                </c:pt>
                <c:pt idx="180">
                  <c:v>18.000000000000004</c:v>
                </c:pt>
                <c:pt idx="181">
                  <c:v>18.000000000000004</c:v>
                </c:pt>
                <c:pt idx="182">
                  <c:v>18.000000000000004</c:v>
                </c:pt>
                <c:pt idx="183">
                  <c:v>18.000000000000004</c:v>
                </c:pt>
                <c:pt idx="184">
                  <c:v>18.000000000000004</c:v>
                </c:pt>
                <c:pt idx="185">
                  <c:v>18.000000000000004</c:v>
                </c:pt>
                <c:pt idx="186">
                  <c:v>18.000000000000004</c:v>
                </c:pt>
                <c:pt idx="187">
                  <c:v>18.000000000000004</c:v>
                </c:pt>
                <c:pt idx="188">
                  <c:v>18.000000000000004</c:v>
                </c:pt>
                <c:pt idx="189">
                  <c:v>18.000000000000004</c:v>
                </c:pt>
                <c:pt idx="190">
                  <c:v>18.000000000000004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-18.000000000000004</c:v>
                </c:pt>
                <c:pt idx="240">
                  <c:v>-18.000000000000004</c:v>
                </c:pt>
                <c:pt idx="241">
                  <c:v>-18.000000000000004</c:v>
                </c:pt>
                <c:pt idx="242">
                  <c:v>-18.000000000000004</c:v>
                </c:pt>
                <c:pt idx="243">
                  <c:v>-18.000000000000004</c:v>
                </c:pt>
                <c:pt idx="244">
                  <c:v>-18.000000000000004</c:v>
                </c:pt>
                <c:pt idx="245">
                  <c:v>-18.000000000000004</c:v>
                </c:pt>
                <c:pt idx="246">
                  <c:v>-18.000000000000004</c:v>
                </c:pt>
                <c:pt idx="247">
                  <c:v>-18.000000000000004</c:v>
                </c:pt>
                <c:pt idx="248">
                  <c:v>-18.000000000000004</c:v>
                </c:pt>
                <c:pt idx="249">
                  <c:v>-18.000000000000004</c:v>
                </c:pt>
                <c:pt idx="250">
                  <c:v>-18.000000000000004</c:v>
                </c:pt>
                <c:pt idx="251">
                  <c:v>-18.000000000000004</c:v>
                </c:pt>
                <c:pt idx="252">
                  <c:v>-18.000000000000004</c:v>
                </c:pt>
                <c:pt idx="253">
                  <c:v>-18.000000000000004</c:v>
                </c:pt>
                <c:pt idx="254">
                  <c:v>-18.000000000000004</c:v>
                </c:pt>
                <c:pt idx="255">
                  <c:v>-18.000000000000004</c:v>
                </c:pt>
                <c:pt idx="256">
                  <c:v>-18.000000000000004</c:v>
                </c:pt>
                <c:pt idx="257">
                  <c:v>-18.000000000000004</c:v>
                </c:pt>
                <c:pt idx="258">
                  <c:v>-18.000000000000004</c:v>
                </c:pt>
                <c:pt idx="259">
                  <c:v>-18.000000000000004</c:v>
                </c:pt>
                <c:pt idx="260">
                  <c:v>-18.000000000000004</c:v>
                </c:pt>
                <c:pt idx="261">
                  <c:v>-18.000000000000004</c:v>
                </c:pt>
                <c:pt idx="262">
                  <c:v>-18.000000000000004</c:v>
                </c:pt>
                <c:pt idx="263">
                  <c:v>-18.000000000000004</c:v>
                </c:pt>
                <c:pt idx="264">
                  <c:v>-18.000000000000004</c:v>
                </c:pt>
                <c:pt idx="265">
                  <c:v>-18.000000000000004</c:v>
                </c:pt>
                <c:pt idx="266">
                  <c:v>-18.000000000000004</c:v>
                </c:pt>
                <c:pt idx="267">
                  <c:v>-18.000000000000004</c:v>
                </c:pt>
                <c:pt idx="268">
                  <c:v>-18.000000000000004</c:v>
                </c:pt>
                <c:pt idx="269">
                  <c:v>-18.000000000000004</c:v>
                </c:pt>
                <c:pt idx="270">
                  <c:v>-18.000000000000004</c:v>
                </c:pt>
                <c:pt idx="271">
                  <c:v>-18.000000000000004</c:v>
                </c:pt>
                <c:pt idx="272">
                  <c:v>-18.000000000000004</c:v>
                </c:pt>
                <c:pt idx="273">
                  <c:v>-18.000000000000004</c:v>
                </c:pt>
                <c:pt idx="274">
                  <c:v>-18.000000000000004</c:v>
                </c:pt>
                <c:pt idx="275">
                  <c:v>-18.000000000000004</c:v>
                </c:pt>
                <c:pt idx="276">
                  <c:v>-18.000000000000004</c:v>
                </c:pt>
                <c:pt idx="277">
                  <c:v>-18.000000000000004</c:v>
                </c:pt>
                <c:pt idx="278">
                  <c:v>-18.000000000000004</c:v>
                </c:pt>
                <c:pt idx="279">
                  <c:v>-18.000000000000004</c:v>
                </c:pt>
                <c:pt idx="280">
                  <c:v>-18.000000000000004</c:v>
                </c:pt>
                <c:pt idx="281">
                  <c:v>-18.000000000000004</c:v>
                </c:pt>
                <c:pt idx="282">
                  <c:v>-18.000000000000004</c:v>
                </c:pt>
                <c:pt idx="283">
                  <c:v>-18.000000000000004</c:v>
                </c:pt>
                <c:pt idx="284">
                  <c:v>-18.000000000000004</c:v>
                </c:pt>
                <c:pt idx="285">
                  <c:v>-18.000000000000004</c:v>
                </c:pt>
                <c:pt idx="286">
                  <c:v>-18.000000000000004</c:v>
                </c:pt>
                <c:pt idx="287">
                  <c:v>-18.000000000000004</c:v>
                </c:pt>
                <c:pt idx="288">
                  <c:v>-18.000000000000004</c:v>
                </c:pt>
                <c:pt idx="289">
                  <c:v>-18.000000000000004</c:v>
                </c:pt>
                <c:pt idx="290">
                  <c:v>-18.000000000000004</c:v>
                </c:pt>
                <c:pt idx="291">
                  <c:v>-18.000000000000004</c:v>
                </c:pt>
                <c:pt idx="292">
                  <c:v>-18.000000000000004</c:v>
                </c:pt>
                <c:pt idx="293">
                  <c:v>-18.000000000000004</c:v>
                </c:pt>
                <c:pt idx="294">
                  <c:v>-18.000000000000004</c:v>
                </c:pt>
                <c:pt idx="295">
                  <c:v>-18.000000000000004</c:v>
                </c:pt>
                <c:pt idx="296">
                  <c:v>-18.000000000000004</c:v>
                </c:pt>
                <c:pt idx="297">
                  <c:v>-18.000000000000004</c:v>
                </c:pt>
                <c:pt idx="298">
                  <c:v>-18.000000000000004</c:v>
                </c:pt>
                <c:pt idx="299">
                  <c:v>-18.000000000000004</c:v>
                </c:pt>
                <c:pt idx="300">
                  <c:v>-18.000000000000004</c:v>
                </c:pt>
                <c:pt idx="301">
                  <c:v>-18.000000000000004</c:v>
                </c:pt>
                <c:pt idx="302">
                  <c:v>-18.000000000000004</c:v>
                </c:pt>
                <c:pt idx="303">
                  <c:v>-18.000000000000004</c:v>
                </c:pt>
                <c:pt idx="304">
                  <c:v>-18.000000000000004</c:v>
                </c:pt>
                <c:pt idx="305">
                  <c:v>-18.000000000000004</c:v>
                </c:pt>
                <c:pt idx="306">
                  <c:v>-18.000000000000004</c:v>
                </c:pt>
                <c:pt idx="307">
                  <c:v>-18.000000000000004</c:v>
                </c:pt>
                <c:pt idx="308">
                  <c:v>-18.000000000000004</c:v>
                </c:pt>
                <c:pt idx="309">
                  <c:v>-18.000000000000004</c:v>
                </c:pt>
                <c:pt idx="310">
                  <c:v>-18.000000000000004</c:v>
                </c:pt>
                <c:pt idx="311">
                  <c:v>-18.000000000000004</c:v>
                </c:pt>
                <c:pt idx="312">
                  <c:v>-18.000000000000004</c:v>
                </c:pt>
                <c:pt idx="313">
                  <c:v>-18.000000000000004</c:v>
                </c:pt>
                <c:pt idx="314">
                  <c:v>-18.000000000000004</c:v>
                </c:pt>
                <c:pt idx="315">
                  <c:v>-18.000000000000004</c:v>
                </c:pt>
                <c:pt idx="316">
                  <c:v>-18.000000000000004</c:v>
                </c:pt>
                <c:pt idx="317">
                  <c:v>-18.000000000000004</c:v>
                </c:pt>
                <c:pt idx="318">
                  <c:v>-18.000000000000004</c:v>
                </c:pt>
                <c:pt idx="319">
                  <c:v>-18.000000000000004</c:v>
                </c:pt>
                <c:pt idx="320">
                  <c:v>-18.000000000000004</c:v>
                </c:pt>
                <c:pt idx="321">
                  <c:v>-18.000000000000004</c:v>
                </c:pt>
                <c:pt idx="322">
                  <c:v>-18.000000000000004</c:v>
                </c:pt>
                <c:pt idx="323">
                  <c:v>-18.000000000000004</c:v>
                </c:pt>
                <c:pt idx="324">
                  <c:v>-18.000000000000004</c:v>
                </c:pt>
                <c:pt idx="325">
                  <c:v>-18.000000000000004</c:v>
                </c:pt>
                <c:pt idx="326">
                  <c:v>-18.000000000000004</c:v>
                </c:pt>
                <c:pt idx="327">
                  <c:v>-18.000000000000004</c:v>
                </c:pt>
                <c:pt idx="328">
                  <c:v>-18.000000000000004</c:v>
                </c:pt>
                <c:pt idx="329">
                  <c:v>-18.000000000000004</c:v>
                </c:pt>
                <c:pt idx="330">
                  <c:v>-18.000000000000004</c:v>
                </c:pt>
                <c:pt idx="331">
                  <c:v>-18.000000000000004</c:v>
                </c:pt>
                <c:pt idx="332">
                  <c:v>-18.000000000000004</c:v>
                </c:pt>
                <c:pt idx="333">
                  <c:v>-18.000000000000004</c:v>
                </c:pt>
                <c:pt idx="334">
                  <c:v>-18.000000000000004</c:v>
                </c:pt>
                <c:pt idx="335">
                  <c:v>-18.000000000000004</c:v>
                </c:pt>
                <c:pt idx="336">
                  <c:v>-18.000000000000004</c:v>
                </c:pt>
                <c:pt idx="337">
                  <c:v>-18.000000000000004</c:v>
                </c:pt>
                <c:pt idx="338">
                  <c:v>-18.000000000000004</c:v>
                </c:pt>
                <c:pt idx="339">
                  <c:v>-18.000000000000004</c:v>
                </c:pt>
                <c:pt idx="340">
                  <c:v>-18.000000000000004</c:v>
                </c:pt>
                <c:pt idx="341">
                  <c:v>-18.000000000000004</c:v>
                </c:pt>
                <c:pt idx="342">
                  <c:v>-18.000000000000004</c:v>
                </c:pt>
                <c:pt idx="343">
                  <c:v>-18.000000000000004</c:v>
                </c:pt>
                <c:pt idx="344">
                  <c:v>-18.000000000000004</c:v>
                </c:pt>
                <c:pt idx="345">
                  <c:v>-18.000000000000004</c:v>
                </c:pt>
                <c:pt idx="346">
                  <c:v>-18.000000000000004</c:v>
                </c:pt>
                <c:pt idx="347">
                  <c:v>-18.000000000000004</c:v>
                </c:pt>
                <c:pt idx="348">
                  <c:v>-18.000000000000004</c:v>
                </c:pt>
                <c:pt idx="349">
                  <c:v>-18.000000000000004</c:v>
                </c:pt>
                <c:pt idx="350">
                  <c:v>-18.000000000000004</c:v>
                </c:pt>
                <c:pt idx="351">
                  <c:v>-18.000000000000004</c:v>
                </c:pt>
                <c:pt idx="352">
                  <c:v>-18.000000000000004</c:v>
                </c:pt>
                <c:pt idx="353">
                  <c:v>-18.000000000000004</c:v>
                </c:pt>
                <c:pt idx="354">
                  <c:v>-18.000000000000004</c:v>
                </c:pt>
                <c:pt idx="355">
                  <c:v>-18.000000000000004</c:v>
                </c:pt>
                <c:pt idx="356">
                  <c:v>-18.000000000000004</c:v>
                </c:pt>
                <c:pt idx="357">
                  <c:v>-18.000000000000004</c:v>
                </c:pt>
                <c:pt idx="358">
                  <c:v>-18.000000000000004</c:v>
                </c:pt>
                <c:pt idx="359">
                  <c:v>-18.000000000000004</c:v>
                </c:pt>
                <c:pt idx="360">
                  <c:v>-18.000000000000004</c:v>
                </c:pt>
                <c:pt idx="361">
                  <c:v>-18.000000000000004</c:v>
                </c:pt>
                <c:pt idx="362">
                  <c:v>-18.000000000000004</c:v>
                </c:pt>
                <c:pt idx="363">
                  <c:v>-18.000000000000004</c:v>
                </c:pt>
                <c:pt idx="364">
                  <c:v>-18.000000000000004</c:v>
                </c:pt>
                <c:pt idx="365">
                  <c:v>-18.000000000000004</c:v>
                </c:pt>
                <c:pt idx="366">
                  <c:v>-18.000000000000004</c:v>
                </c:pt>
                <c:pt idx="367">
                  <c:v>-18.000000000000004</c:v>
                </c:pt>
                <c:pt idx="368">
                  <c:v>-18.000000000000004</c:v>
                </c:pt>
                <c:pt idx="369">
                  <c:v>-18.000000000000004</c:v>
                </c:pt>
                <c:pt idx="370">
                  <c:v>-18.000000000000004</c:v>
                </c:pt>
                <c:pt idx="371">
                  <c:v>-18.000000000000004</c:v>
                </c:pt>
                <c:pt idx="372">
                  <c:v>-18.000000000000004</c:v>
                </c:pt>
                <c:pt idx="373">
                  <c:v>-18.000000000000004</c:v>
                </c:pt>
                <c:pt idx="374">
                  <c:v>-18.000000000000004</c:v>
                </c:pt>
                <c:pt idx="375">
                  <c:v>-18.000000000000004</c:v>
                </c:pt>
                <c:pt idx="376">
                  <c:v>-18.000000000000004</c:v>
                </c:pt>
                <c:pt idx="377">
                  <c:v>-18.000000000000004</c:v>
                </c:pt>
                <c:pt idx="378">
                  <c:v>-18.000000000000004</c:v>
                </c:pt>
                <c:pt idx="379">
                  <c:v>-18.000000000000004</c:v>
                </c:pt>
                <c:pt idx="380">
                  <c:v>-18.000000000000004</c:v>
                </c:pt>
                <c:pt idx="381">
                  <c:v>-18.000000000000004</c:v>
                </c:pt>
                <c:pt idx="382">
                  <c:v>-18.000000000000004</c:v>
                </c:pt>
                <c:pt idx="383">
                  <c:v>-18.000000000000004</c:v>
                </c:pt>
                <c:pt idx="384">
                  <c:v>-18.000000000000004</c:v>
                </c:pt>
                <c:pt idx="385">
                  <c:v>-18.000000000000004</c:v>
                </c:pt>
                <c:pt idx="386">
                  <c:v>-18.000000000000004</c:v>
                </c:pt>
                <c:pt idx="387">
                  <c:v>-18.000000000000004</c:v>
                </c:pt>
                <c:pt idx="388">
                  <c:v>-18.000000000000004</c:v>
                </c:pt>
                <c:pt idx="389">
                  <c:v>-18.000000000000004</c:v>
                </c:pt>
                <c:pt idx="390">
                  <c:v>-18.000000000000004</c:v>
                </c:pt>
                <c:pt idx="391">
                  <c:v>-18.000000000000004</c:v>
                </c:pt>
                <c:pt idx="392">
                  <c:v>-18.000000000000004</c:v>
                </c:pt>
                <c:pt idx="393">
                  <c:v>-18.000000000000004</c:v>
                </c:pt>
                <c:pt idx="394">
                  <c:v>-18.000000000000004</c:v>
                </c:pt>
                <c:pt idx="395">
                  <c:v>-18.000000000000004</c:v>
                </c:pt>
                <c:pt idx="396">
                  <c:v>-18.000000000000004</c:v>
                </c:pt>
                <c:pt idx="397">
                  <c:v>-18.000000000000004</c:v>
                </c:pt>
                <c:pt idx="398">
                  <c:v>-18.000000000000004</c:v>
                </c:pt>
                <c:pt idx="399">
                  <c:v>-18.000000000000004</c:v>
                </c:pt>
                <c:pt idx="400">
                  <c:v>-18.000000000000004</c:v>
                </c:pt>
                <c:pt idx="401">
                  <c:v>-18.000000000000004</c:v>
                </c:pt>
                <c:pt idx="402">
                  <c:v>-18.000000000000004</c:v>
                </c:pt>
                <c:pt idx="403">
                  <c:v>-18.000000000000004</c:v>
                </c:pt>
                <c:pt idx="404">
                  <c:v>-18.000000000000004</c:v>
                </c:pt>
                <c:pt idx="405">
                  <c:v>-18.000000000000004</c:v>
                </c:pt>
                <c:pt idx="406">
                  <c:v>-18.000000000000004</c:v>
                </c:pt>
                <c:pt idx="407">
                  <c:v>-18.000000000000004</c:v>
                </c:pt>
                <c:pt idx="408">
                  <c:v>-18.000000000000004</c:v>
                </c:pt>
                <c:pt idx="409">
                  <c:v>-18.000000000000004</c:v>
                </c:pt>
                <c:pt idx="410">
                  <c:v>-18.000000000000004</c:v>
                </c:pt>
                <c:pt idx="411">
                  <c:v>-18.000000000000004</c:v>
                </c:pt>
                <c:pt idx="412">
                  <c:v>-18.000000000000004</c:v>
                </c:pt>
                <c:pt idx="413">
                  <c:v>-18.000000000000004</c:v>
                </c:pt>
                <c:pt idx="414">
                  <c:v>-18.000000000000004</c:v>
                </c:pt>
                <c:pt idx="415">
                  <c:v>-18.000000000000004</c:v>
                </c:pt>
                <c:pt idx="416">
                  <c:v>-18.000000000000004</c:v>
                </c:pt>
                <c:pt idx="417">
                  <c:v>-18.000000000000004</c:v>
                </c:pt>
                <c:pt idx="418">
                  <c:v>-18.000000000000004</c:v>
                </c:pt>
                <c:pt idx="419">
                  <c:v>-18.000000000000004</c:v>
                </c:pt>
                <c:pt idx="420">
                  <c:v>-18.000000000000004</c:v>
                </c:pt>
                <c:pt idx="421">
                  <c:v>-18.000000000000004</c:v>
                </c:pt>
                <c:pt idx="422">
                  <c:v>-18.000000000000004</c:v>
                </c:pt>
                <c:pt idx="423">
                  <c:v>-18.000000000000004</c:v>
                </c:pt>
                <c:pt idx="424">
                  <c:v>-18.000000000000004</c:v>
                </c:pt>
                <c:pt idx="425">
                  <c:v>-18.000000000000004</c:v>
                </c:pt>
                <c:pt idx="426">
                  <c:v>-18.000000000000004</c:v>
                </c:pt>
                <c:pt idx="427">
                  <c:v>-18.000000000000004</c:v>
                </c:pt>
                <c:pt idx="428">
                  <c:v>-18.000000000000004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8DB-467B-8B0C-0BC57280AA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1299663"/>
        <c:axId val="1131317551"/>
      </c:scatterChart>
      <c:scatterChart>
        <c:scatterStyle val="lineMarker"/>
        <c:varyColors val="0"/>
        <c:ser>
          <c:idx val="0"/>
          <c:order val="0"/>
          <c:tx>
            <c:strRef>
              <c:f>GrafikGen!$C$1</c:f>
              <c:strCache>
                <c:ptCount val="1"/>
                <c:pt idx="0">
                  <c:v>Geschwindigkeit [m/s]</c:v>
                </c:pt>
              </c:strCache>
            </c:strRef>
          </c:tx>
          <c:spPr>
            <a:ln w="25400" cap="rnd">
              <a:solidFill>
                <a:srgbClr val="6B7D59"/>
              </a:solidFill>
              <a:round/>
            </a:ln>
            <a:effectLst/>
          </c:spPr>
          <c:marker>
            <c:symbol val="none"/>
          </c:marker>
          <c:xVal>
            <c:numRef>
              <c:f>GrafikGen!#REF!</c:f>
            </c:numRef>
          </c:xVal>
          <c:yVal>
            <c:numRef>
              <c:f>GrafikGen!$C$2:$C$1002</c:f>
              <c:numCache>
                <c:formatCode>General</c:formatCode>
                <c:ptCount val="1001"/>
                <c:pt idx="0">
                  <c:v>0</c:v>
                </c:pt>
                <c:pt idx="1">
                  <c:v>6.3000000000000009E-3</c:v>
                </c:pt>
                <c:pt idx="2">
                  <c:v>1.2600000000000002E-2</c:v>
                </c:pt>
                <c:pt idx="3">
                  <c:v>1.8900000000000004E-2</c:v>
                </c:pt>
                <c:pt idx="4">
                  <c:v>2.5200000000000004E-2</c:v>
                </c:pt>
                <c:pt idx="5">
                  <c:v>3.1500000000000007E-2</c:v>
                </c:pt>
                <c:pt idx="6">
                  <c:v>3.7800000000000007E-2</c:v>
                </c:pt>
                <c:pt idx="7">
                  <c:v>4.4100000000000007E-2</c:v>
                </c:pt>
                <c:pt idx="8">
                  <c:v>5.0400000000000007E-2</c:v>
                </c:pt>
                <c:pt idx="9">
                  <c:v>5.6700000000000007E-2</c:v>
                </c:pt>
                <c:pt idx="10">
                  <c:v>6.3000000000000014E-2</c:v>
                </c:pt>
                <c:pt idx="11">
                  <c:v>6.9300000000000014E-2</c:v>
                </c:pt>
                <c:pt idx="12">
                  <c:v>7.5600000000000014E-2</c:v>
                </c:pt>
                <c:pt idx="13">
                  <c:v>8.1900000000000014E-2</c:v>
                </c:pt>
                <c:pt idx="14">
                  <c:v>8.8200000000000014E-2</c:v>
                </c:pt>
                <c:pt idx="15">
                  <c:v>9.4500000000000015E-2</c:v>
                </c:pt>
                <c:pt idx="16">
                  <c:v>0.10080000000000001</c:v>
                </c:pt>
                <c:pt idx="17">
                  <c:v>0.10710000000000001</c:v>
                </c:pt>
                <c:pt idx="18">
                  <c:v>0.11340000000000001</c:v>
                </c:pt>
                <c:pt idx="19">
                  <c:v>0.11970000000000001</c:v>
                </c:pt>
                <c:pt idx="20">
                  <c:v>0.12600000000000003</c:v>
                </c:pt>
                <c:pt idx="21">
                  <c:v>0.13230000000000003</c:v>
                </c:pt>
                <c:pt idx="22">
                  <c:v>0.13860000000000003</c:v>
                </c:pt>
                <c:pt idx="23">
                  <c:v>0.14490000000000003</c:v>
                </c:pt>
                <c:pt idx="24">
                  <c:v>0.15120000000000003</c:v>
                </c:pt>
                <c:pt idx="25">
                  <c:v>0.15750000000000003</c:v>
                </c:pt>
                <c:pt idx="26">
                  <c:v>0.16380000000000003</c:v>
                </c:pt>
                <c:pt idx="27">
                  <c:v>0.17010000000000003</c:v>
                </c:pt>
                <c:pt idx="28">
                  <c:v>0.17640000000000003</c:v>
                </c:pt>
                <c:pt idx="29">
                  <c:v>0.18270000000000003</c:v>
                </c:pt>
                <c:pt idx="30">
                  <c:v>0.18900000000000003</c:v>
                </c:pt>
                <c:pt idx="31">
                  <c:v>0.19530000000000003</c:v>
                </c:pt>
                <c:pt idx="32">
                  <c:v>0.20160000000000003</c:v>
                </c:pt>
                <c:pt idx="33">
                  <c:v>0.20790000000000003</c:v>
                </c:pt>
                <c:pt idx="34">
                  <c:v>0.21420000000000003</c:v>
                </c:pt>
                <c:pt idx="35">
                  <c:v>0.22050000000000003</c:v>
                </c:pt>
                <c:pt idx="36">
                  <c:v>0.22680000000000003</c:v>
                </c:pt>
                <c:pt idx="37">
                  <c:v>0.23310000000000003</c:v>
                </c:pt>
                <c:pt idx="38">
                  <c:v>0.23940000000000003</c:v>
                </c:pt>
                <c:pt idx="39">
                  <c:v>0.24570000000000003</c:v>
                </c:pt>
                <c:pt idx="40">
                  <c:v>0.25200000000000006</c:v>
                </c:pt>
                <c:pt idx="41">
                  <c:v>0.25830000000000009</c:v>
                </c:pt>
                <c:pt idx="42">
                  <c:v>0.26460000000000011</c:v>
                </c:pt>
                <c:pt idx="43">
                  <c:v>0.27090000000000014</c:v>
                </c:pt>
                <c:pt idx="44">
                  <c:v>0.27720000000000017</c:v>
                </c:pt>
                <c:pt idx="45">
                  <c:v>0.2835000000000002</c:v>
                </c:pt>
                <c:pt idx="46">
                  <c:v>0.28980000000000022</c:v>
                </c:pt>
                <c:pt idx="47">
                  <c:v>0.29610000000000025</c:v>
                </c:pt>
                <c:pt idx="48">
                  <c:v>0.30240000000000028</c:v>
                </c:pt>
                <c:pt idx="49">
                  <c:v>0.30870000000000031</c:v>
                </c:pt>
                <c:pt idx="50">
                  <c:v>0.31500000000000034</c:v>
                </c:pt>
                <c:pt idx="51">
                  <c:v>0.32130000000000036</c:v>
                </c:pt>
                <c:pt idx="52">
                  <c:v>0.32760000000000039</c:v>
                </c:pt>
                <c:pt idx="53">
                  <c:v>0.33390000000000042</c:v>
                </c:pt>
                <c:pt idx="54">
                  <c:v>0.34020000000000045</c:v>
                </c:pt>
                <c:pt idx="55">
                  <c:v>0.34650000000000047</c:v>
                </c:pt>
                <c:pt idx="56">
                  <c:v>0.3528000000000005</c:v>
                </c:pt>
                <c:pt idx="57">
                  <c:v>0.35910000000000053</c:v>
                </c:pt>
                <c:pt idx="58">
                  <c:v>0.36540000000000056</c:v>
                </c:pt>
                <c:pt idx="59">
                  <c:v>0.37170000000000059</c:v>
                </c:pt>
                <c:pt idx="60">
                  <c:v>0.37800000000000061</c:v>
                </c:pt>
                <c:pt idx="61">
                  <c:v>0.38430000000000064</c:v>
                </c:pt>
                <c:pt idx="62">
                  <c:v>0.39060000000000067</c:v>
                </c:pt>
                <c:pt idx="63">
                  <c:v>0.3969000000000007</c:v>
                </c:pt>
                <c:pt idx="64">
                  <c:v>0.40320000000000072</c:v>
                </c:pt>
                <c:pt idx="65">
                  <c:v>0.40950000000000075</c:v>
                </c:pt>
                <c:pt idx="66">
                  <c:v>0.41580000000000078</c:v>
                </c:pt>
                <c:pt idx="67">
                  <c:v>0.42210000000000081</c:v>
                </c:pt>
                <c:pt idx="68">
                  <c:v>0.42840000000000084</c:v>
                </c:pt>
                <c:pt idx="69">
                  <c:v>0.43470000000000086</c:v>
                </c:pt>
                <c:pt idx="70">
                  <c:v>0.44100000000000089</c:v>
                </c:pt>
                <c:pt idx="71">
                  <c:v>0.44730000000000092</c:v>
                </c:pt>
                <c:pt idx="72">
                  <c:v>0.45360000000000095</c:v>
                </c:pt>
                <c:pt idx="73">
                  <c:v>0.45990000000000097</c:v>
                </c:pt>
                <c:pt idx="74">
                  <c:v>0.466200000000001</c:v>
                </c:pt>
                <c:pt idx="75">
                  <c:v>0.47250000000000103</c:v>
                </c:pt>
                <c:pt idx="76">
                  <c:v>0.47880000000000106</c:v>
                </c:pt>
                <c:pt idx="77">
                  <c:v>0.48510000000000109</c:v>
                </c:pt>
                <c:pt idx="78">
                  <c:v>0.49140000000000111</c:v>
                </c:pt>
                <c:pt idx="79">
                  <c:v>0.49770000000000114</c:v>
                </c:pt>
                <c:pt idx="80">
                  <c:v>0.50400000000000111</c:v>
                </c:pt>
                <c:pt idx="81">
                  <c:v>0.51030000000000109</c:v>
                </c:pt>
                <c:pt idx="82">
                  <c:v>0.51660000000000106</c:v>
                </c:pt>
                <c:pt idx="83">
                  <c:v>0.52290000000000103</c:v>
                </c:pt>
                <c:pt idx="84">
                  <c:v>0.529200000000001</c:v>
                </c:pt>
                <c:pt idx="85">
                  <c:v>0.53550000000000098</c:v>
                </c:pt>
                <c:pt idx="86">
                  <c:v>0.54180000000000095</c:v>
                </c:pt>
                <c:pt idx="87">
                  <c:v>0.54810000000000092</c:v>
                </c:pt>
                <c:pt idx="88">
                  <c:v>0.55440000000000089</c:v>
                </c:pt>
                <c:pt idx="89">
                  <c:v>0.56070000000000086</c:v>
                </c:pt>
                <c:pt idx="90">
                  <c:v>0.56700000000000084</c:v>
                </c:pt>
                <c:pt idx="91">
                  <c:v>0.57330000000000081</c:v>
                </c:pt>
                <c:pt idx="92">
                  <c:v>0.57960000000000078</c:v>
                </c:pt>
                <c:pt idx="93">
                  <c:v>0.58590000000000075</c:v>
                </c:pt>
                <c:pt idx="94">
                  <c:v>0.59220000000000073</c:v>
                </c:pt>
                <c:pt idx="95">
                  <c:v>0.5985000000000007</c:v>
                </c:pt>
                <c:pt idx="96">
                  <c:v>0.60480000000000067</c:v>
                </c:pt>
                <c:pt idx="97">
                  <c:v>0.61110000000000064</c:v>
                </c:pt>
                <c:pt idx="98">
                  <c:v>0.61740000000000061</c:v>
                </c:pt>
                <c:pt idx="99">
                  <c:v>0.62370000000000059</c:v>
                </c:pt>
                <c:pt idx="100">
                  <c:v>0.63000000000000056</c:v>
                </c:pt>
                <c:pt idx="101">
                  <c:v>0.63630000000000053</c:v>
                </c:pt>
                <c:pt idx="102">
                  <c:v>0.6426000000000005</c:v>
                </c:pt>
                <c:pt idx="103">
                  <c:v>0.64890000000000048</c:v>
                </c:pt>
                <c:pt idx="104">
                  <c:v>0.65520000000000045</c:v>
                </c:pt>
                <c:pt idx="105">
                  <c:v>0.66150000000000042</c:v>
                </c:pt>
                <c:pt idx="106">
                  <c:v>0.66780000000000039</c:v>
                </c:pt>
                <c:pt idx="107">
                  <c:v>0.67410000000000037</c:v>
                </c:pt>
                <c:pt idx="108">
                  <c:v>0.68040000000000034</c:v>
                </c:pt>
                <c:pt idx="109">
                  <c:v>0.68670000000000031</c:v>
                </c:pt>
                <c:pt idx="110">
                  <c:v>0.69300000000000028</c:v>
                </c:pt>
                <c:pt idx="111">
                  <c:v>0.69930000000000025</c:v>
                </c:pt>
                <c:pt idx="112">
                  <c:v>0.70560000000000023</c:v>
                </c:pt>
                <c:pt idx="113">
                  <c:v>0.7119000000000002</c:v>
                </c:pt>
                <c:pt idx="114">
                  <c:v>0.71820000000000017</c:v>
                </c:pt>
                <c:pt idx="115">
                  <c:v>0.72450000000000014</c:v>
                </c:pt>
                <c:pt idx="116">
                  <c:v>0.73080000000000012</c:v>
                </c:pt>
                <c:pt idx="117">
                  <c:v>0.73710000000000009</c:v>
                </c:pt>
                <c:pt idx="118">
                  <c:v>0.74340000000000006</c:v>
                </c:pt>
                <c:pt idx="119">
                  <c:v>0.74970000000000003</c:v>
                </c:pt>
                <c:pt idx="120">
                  <c:v>0.75600000000000001</c:v>
                </c:pt>
                <c:pt idx="121">
                  <c:v>0.76229999999999998</c:v>
                </c:pt>
                <c:pt idx="122">
                  <c:v>0.76859999999999995</c:v>
                </c:pt>
                <c:pt idx="123">
                  <c:v>0.77489999999999992</c:v>
                </c:pt>
                <c:pt idx="124">
                  <c:v>0.78119999999999989</c:v>
                </c:pt>
                <c:pt idx="125">
                  <c:v>0.78749999999999987</c:v>
                </c:pt>
                <c:pt idx="126">
                  <c:v>0.79379999999999984</c:v>
                </c:pt>
                <c:pt idx="127">
                  <c:v>0.80009999999999981</c:v>
                </c:pt>
                <c:pt idx="128">
                  <c:v>0.80639999999999978</c:v>
                </c:pt>
                <c:pt idx="129">
                  <c:v>0.81269999999999976</c:v>
                </c:pt>
                <c:pt idx="130">
                  <c:v>0.81899999999999973</c:v>
                </c:pt>
                <c:pt idx="131">
                  <c:v>0.8252999999999997</c:v>
                </c:pt>
                <c:pt idx="132">
                  <c:v>0.83159999999999967</c:v>
                </c:pt>
                <c:pt idx="133">
                  <c:v>0.83789999999999965</c:v>
                </c:pt>
                <c:pt idx="134">
                  <c:v>0.84419999999999962</c:v>
                </c:pt>
                <c:pt idx="135">
                  <c:v>0.85049999999999959</c:v>
                </c:pt>
                <c:pt idx="136">
                  <c:v>0.85679999999999956</c:v>
                </c:pt>
                <c:pt idx="137">
                  <c:v>0.86309999999999953</c:v>
                </c:pt>
                <c:pt idx="138">
                  <c:v>0.86939999999999951</c:v>
                </c:pt>
                <c:pt idx="139">
                  <c:v>0.87569999999999948</c:v>
                </c:pt>
                <c:pt idx="140">
                  <c:v>0.88199999999999945</c:v>
                </c:pt>
                <c:pt idx="141">
                  <c:v>0.88829999999999942</c:v>
                </c:pt>
                <c:pt idx="142">
                  <c:v>0.8945999999999994</c:v>
                </c:pt>
                <c:pt idx="143">
                  <c:v>0.90089999999999937</c:v>
                </c:pt>
                <c:pt idx="144">
                  <c:v>0.90719999999999934</c:v>
                </c:pt>
                <c:pt idx="145">
                  <c:v>0.91349999999999931</c:v>
                </c:pt>
                <c:pt idx="146">
                  <c:v>0.91979999999999928</c:v>
                </c:pt>
                <c:pt idx="147">
                  <c:v>0.92609999999999926</c:v>
                </c:pt>
                <c:pt idx="148">
                  <c:v>0.93239999999999923</c:v>
                </c:pt>
                <c:pt idx="149">
                  <c:v>0.9386999999999992</c:v>
                </c:pt>
                <c:pt idx="150">
                  <c:v>0.94499999999999917</c:v>
                </c:pt>
                <c:pt idx="151">
                  <c:v>0.95129999999999915</c:v>
                </c:pt>
                <c:pt idx="152">
                  <c:v>0.95759999999999912</c:v>
                </c:pt>
                <c:pt idx="153">
                  <c:v>0.96389999999999909</c:v>
                </c:pt>
                <c:pt idx="154">
                  <c:v>0.97019999999999906</c:v>
                </c:pt>
                <c:pt idx="155">
                  <c:v>0.97649999999999904</c:v>
                </c:pt>
                <c:pt idx="156">
                  <c:v>0.98279999999999901</c:v>
                </c:pt>
                <c:pt idx="157">
                  <c:v>0.98909999999999898</c:v>
                </c:pt>
                <c:pt idx="158">
                  <c:v>0.99539999999999895</c:v>
                </c:pt>
                <c:pt idx="159">
                  <c:v>1.0016999999999989</c:v>
                </c:pt>
                <c:pt idx="160">
                  <c:v>1.0079999999999989</c:v>
                </c:pt>
                <c:pt idx="161">
                  <c:v>1.0142999999999989</c:v>
                </c:pt>
                <c:pt idx="162">
                  <c:v>1.0205999999999988</c:v>
                </c:pt>
                <c:pt idx="163">
                  <c:v>1.0268999999999988</c:v>
                </c:pt>
                <c:pt idx="164">
                  <c:v>1.0331999999999988</c:v>
                </c:pt>
                <c:pt idx="165">
                  <c:v>1.0394999999999988</c:v>
                </c:pt>
                <c:pt idx="166">
                  <c:v>1.0457999999999987</c:v>
                </c:pt>
                <c:pt idx="167">
                  <c:v>1.0520999999999987</c:v>
                </c:pt>
                <c:pt idx="168">
                  <c:v>1.0583999999999987</c:v>
                </c:pt>
                <c:pt idx="169">
                  <c:v>1.0646999999999986</c:v>
                </c:pt>
                <c:pt idx="170">
                  <c:v>1.0709999999999986</c:v>
                </c:pt>
                <c:pt idx="171">
                  <c:v>1.0772999999999986</c:v>
                </c:pt>
                <c:pt idx="172">
                  <c:v>1.0835999999999986</c:v>
                </c:pt>
                <c:pt idx="173">
                  <c:v>1.0898999999999985</c:v>
                </c:pt>
                <c:pt idx="174">
                  <c:v>1.0961999999999985</c:v>
                </c:pt>
                <c:pt idx="175">
                  <c:v>1.1024999999999985</c:v>
                </c:pt>
                <c:pt idx="176">
                  <c:v>1.1087999999999985</c:v>
                </c:pt>
                <c:pt idx="177">
                  <c:v>1.1150999999999984</c:v>
                </c:pt>
                <c:pt idx="178">
                  <c:v>1.1213999999999984</c:v>
                </c:pt>
                <c:pt idx="179">
                  <c:v>1.1276999999999984</c:v>
                </c:pt>
                <c:pt idx="180">
                  <c:v>1.1339999999999983</c:v>
                </c:pt>
                <c:pt idx="181">
                  <c:v>1.1402999999999983</c:v>
                </c:pt>
                <c:pt idx="182">
                  <c:v>1.1465999999999983</c:v>
                </c:pt>
                <c:pt idx="183">
                  <c:v>1.1528999999999983</c:v>
                </c:pt>
                <c:pt idx="184">
                  <c:v>1.1591999999999982</c:v>
                </c:pt>
                <c:pt idx="185">
                  <c:v>1.1654999999999982</c:v>
                </c:pt>
                <c:pt idx="186">
                  <c:v>1.1717999999999982</c:v>
                </c:pt>
                <c:pt idx="187">
                  <c:v>1.1780999999999981</c:v>
                </c:pt>
                <c:pt idx="188">
                  <c:v>1.1843999999999981</c:v>
                </c:pt>
                <c:pt idx="189">
                  <c:v>1.1906999999999981</c:v>
                </c:pt>
                <c:pt idx="190">
                  <c:v>1.1969999999999981</c:v>
                </c:pt>
                <c:pt idx="191">
                  <c:v>1.2</c:v>
                </c:pt>
                <c:pt idx="192">
                  <c:v>1.2</c:v>
                </c:pt>
                <c:pt idx="193">
                  <c:v>1.2</c:v>
                </c:pt>
                <c:pt idx="194">
                  <c:v>1.2</c:v>
                </c:pt>
                <c:pt idx="195">
                  <c:v>1.2</c:v>
                </c:pt>
                <c:pt idx="196">
                  <c:v>1.2</c:v>
                </c:pt>
                <c:pt idx="197">
                  <c:v>1.2</c:v>
                </c:pt>
                <c:pt idx="198">
                  <c:v>1.2</c:v>
                </c:pt>
                <c:pt idx="199">
                  <c:v>1.2</c:v>
                </c:pt>
                <c:pt idx="200">
                  <c:v>1.2</c:v>
                </c:pt>
                <c:pt idx="201">
                  <c:v>1.2</c:v>
                </c:pt>
                <c:pt idx="202">
                  <c:v>1.2</c:v>
                </c:pt>
                <c:pt idx="203">
                  <c:v>1.2</c:v>
                </c:pt>
                <c:pt idx="204">
                  <c:v>1.2</c:v>
                </c:pt>
                <c:pt idx="205">
                  <c:v>1.2</c:v>
                </c:pt>
                <c:pt idx="206">
                  <c:v>1.2</c:v>
                </c:pt>
                <c:pt idx="207">
                  <c:v>1.2</c:v>
                </c:pt>
                <c:pt idx="208">
                  <c:v>1.2</c:v>
                </c:pt>
                <c:pt idx="209">
                  <c:v>1.2</c:v>
                </c:pt>
                <c:pt idx="210">
                  <c:v>1.2</c:v>
                </c:pt>
                <c:pt idx="211">
                  <c:v>1.2</c:v>
                </c:pt>
                <c:pt idx="212">
                  <c:v>1.2</c:v>
                </c:pt>
                <c:pt idx="213">
                  <c:v>1.2</c:v>
                </c:pt>
                <c:pt idx="214">
                  <c:v>1.2</c:v>
                </c:pt>
                <c:pt idx="215">
                  <c:v>1.2</c:v>
                </c:pt>
                <c:pt idx="216">
                  <c:v>1.2</c:v>
                </c:pt>
                <c:pt idx="217">
                  <c:v>1.2</c:v>
                </c:pt>
                <c:pt idx="218">
                  <c:v>1.2</c:v>
                </c:pt>
                <c:pt idx="219">
                  <c:v>1.2</c:v>
                </c:pt>
                <c:pt idx="220">
                  <c:v>1.2</c:v>
                </c:pt>
                <c:pt idx="221">
                  <c:v>1.2</c:v>
                </c:pt>
                <c:pt idx="222">
                  <c:v>1.2</c:v>
                </c:pt>
                <c:pt idx="223">
                  <c:v>1.2</c:v>
                </c:pt>
                <c:pt idx="224">
                  <c:v>1.2</c:v>
                </c:pt>
                <c:pt idx="225">
                  <c:v>1.2</c:v>
                </c:pt>
                <c:pt idx="226">
                  <c:v>1.2</c:v>
                </c:pt>
                <c:pt idx="227">
                  <c:v>1.2</c:v>
                </c:pt>
                <c:pt idx="228">
                  <c:v>1.2</c:v>
                </c:pt>
                <c:pt idx="229">
                  <c:v>1.2</c:v>
                </c:pt>
                <c:pt idx="230">
                  <c:v>1.2</c:v>
                </c:pt>
                <c:pt idx="231">
                  <c:v>1.2</c:v>
                </c:pt>
                <c:pt idx="232">
                  <c:v>1.2</c:v>
                </c:pt>
                <c:pt idx="233">
                  <c:v>1.2</c:v>
                </c:pt>
                <c:pt idx="234">
                  <c:v>1.2</c:v>
                </c:pt>
                <c:pt idx="235">
                  <c:v>1.2</c:v>
                </c:pt>
                <c:pt idx="236">
                  <c:v>1.2</c:v>
                </c:pt>
                <c:pt idx="237">
                  <c:v>1.2</c:v>
                </c:pt>
                <c:pt idx="238">
                  <c:v>1.2</c:v>
                </c:pt>
                <c:pt idx="239">
                  <c:v>1.1937</c:v>
                </c:pt>
                <c:pt idx="240">
                  <c:v>1.1874</c:v>
                </c:pt>
                <c:pt idx="241">
                  <c:v>1.1811</c:v>
                </c:pt>
                <c:pt idx="242">
                  <c:v>1.1748000000000001</c:v>
                </c:pt>
                <c:pt idx="243">
                  <c:v>1.1685000000000001</c:v>
                </c:pt>
                <c:pt idx="244">
                  <c:v>1.1622000000000001</c:v>
                </c:pt>
                <c:pt idx="245">
                  <c:v>1.1559000000000001</c:v>
                </c:pt>
                <c:pt idx="246">
                  <c:v>1.1496000000000002</c:v>
                </c:pt>
                <c:pt idx="247">
                  <c:v>1.1433000000000002</c:v>
                </c:pt>
                <c:pt idx="248">
                  <c:v>1.1370000000000002</c:v>
                </c:pt>
                <c:pt idx="249">
                  <c:v>1.1307000000000003</c:v>
                </c:pt>
                <c:pt idx="250">
                  <c:v>1.1244000000000003</c:v>
                </c:pt>
                <c:pt idx="251">
                  <c:v>1.1181000000000003</c:v>
                </c:pt>
                <c:pt idx="252">
                  <c:v>1.1118000000000003</c:v>
                </c:pt>
                <c:pt idx="253">
                  <c:v>1.1055000000000004</c:v>
                </c:pt>
                <c:pt idx="254">
                  <c:v>1.0992000000000004</c:v>
                </c:pt>
                <c:pt idx="255">
                  <c:v>1.0929000000000004</c:v>
                </c:pt>
                <c:pt idx="256">
                  <c:v>1.0866000000000005</c:v>
                </c:pt>
                <c:pt idx="257">
                  <c:v>1.0803000000000005</c:v>
                </c:pt>
                <c:pt idx="258">
                  <c:v>1.0740000000000005</c:v>
                </c:pt>
                <c:pt idx="259">
                  <c:v>1.0677000000000005</c:v>
                </c:pt>
                <c:pt idx="260">
                  <c:v>1.0614000000000006</c:v>
                </c:pt>
                <c:pt idx="261">
                  <c:v>1.0551000000000006</c:v>
                </c:pt>
                <c:pt idx="262">
                  <c:v>1.0488000000000006</c:v>
                </c:pt>
                <c:pt idx="263">
                  <c:v>1.0425000000000006</c:v>
                </c:pt>
                <c:pt idx="264">
                  <c:v>1.0362000000000007</c:v>
                </c:pt>
                <c:pt idx="265">
                  <c:v>1.0299000000000007</c:v>
                </c:pt>
                <c:pt idx="266">
                  <c:v>1.0236000000000007</c:v>
                </c:pt>
                <c:pt idx="267">
                  <c:v>1.0173000000000008</c:v>
                </c:pt>
                <c:pt idx="268">
                  <c:v>1.0110000000000008</c:v>
                </c:pt>
                <c:pt idx="269">
                  <c:v>1.0047000000000008</c:v>
                </c:pt>
                <c:pt idx="270">
                  <c:v>0.99840000000000084</c:v>
                </c:pt>
                <c:pt idx="271">
                  <c:v>0.99210000000000087</c:v>
                </c:pt>
                <c:pt idx="272">
                  <c:v>0.9858000000000009</c:v>
                </c:pt>
                <c:pt idx="273">
                  <c:v>0.97950000000000093</c:v>
                </c:pt>
                <c:pt idx="274">
                  <c:v>0.97320000000000095</c:v>
                </c:pt>
                <c:pt idx="275">
                  <c:v>0.96690000000000098</c:v>
                </c:pt>
                <c:pt idx="276">
                  <c:v>0.96060000000000101</c:v>
                </c:pt>
                <c:pt idx="277">
                  <c:v>0.95430000000000104</c:v>
                </c:pt>
                <c:pt idx="278">
                  <c:v>0.94800000000000106</c:v>
                </c:pt>
                <c:pt idx="279">
                  <c:v>0.94170000000000109</c:v>
                </c:pt>
                <c:pt idx="280">
                  <c:v>0.93540000000000112</c:v>
                </c:pt>
                <c:pt idx="281">
                  <c:v>0.92910000000000115</c:v>
                </c:pt>
                <c:pt idx="282">
                  <c:v>0.92280000000000117</c:v>
                </c:pt>
                <c:pt idx="283">
                  <c:v>0.9165000000000012</c:v>
                </c:pt>
                <c:pt idx="284">
                  <c:v>0.91020000000000123</c:v>
                </c:pt>
                <c:pt idx="285">
                  <c:v>0.90390000000000126</c:v>
                </c:pt>
                <c:pt idx="286">
                  <c:v>0.89760000000000129</c:v>
                </c:pt>
                <c:pt idx="287">
                  <c:v>0.89130000000000131</c:v>
                </c:pt>
                <c:pt idx="288">
                  <c:v>0.88500000000000134</c:v>
                </c:pt>
                <c:pt idx="289">
                  <c:v>0.87870000000000137</c:v>
                </c:pt>
                <c:pt idx="290">
                  <c:v>0.8724000000000014</c:v>
                </c:pt>
                <c:pt idx="291">
                  <c:v>0.86610000000000142</c:v>
                </c:pt>
                <c:pt idx="292">
                  <c:v>0.85980000000000145</c:v>
                </c:pt>
                <c:pt idx="293">
                  <c:v>0.85350000000000148</c:v>
                </c:pt>
                <c:pt idx="294">
                  <c:v>0.84720000000000151</c:v>
                </c:pt>
                <c:pt idx="295">
                  <c:v>0.84090000000000154</c:v>
                </c:pt>
                <c:pt idx="296">
                  <c:v>0.83460000000000156</c:v>
                </c:pt>
                <c:pt idx="297">
                  <c:v>0.82830000000000159</c:v>
                </c:pt>
                <c:pt idx="298">
                  <c:v>0.82200000000000162</c:v>
                </c:pt>
                <c:pt idx="299">
                  <c:v>0.81570000000000165</c:v>
                </c:pt>
                <c:pt idx="300">
                  <c:v>0.80940000000000167</c:v>
                </c:pt>
                <c:pt idx="301">
                  <c:v>0.8031000000000017</c:v>
                </c:pt>
                <c:pt idx="302">
                  <c:v>0.79680000000000173</c:v>
                </c:pt>
                <c:pt idx="303">
                  <c:v>0.79050000000000176</c:v>
                </c:pt>
                <c:pt idx="304">
                  <c:v>0.78420000000000178</c:v>
                </c:pt>
                <c:pt idx="305">
                  <c:v>0.77790000000000181</c:v>
                </c:pt>
                <c:pt idx="306">
                  <c:v>0.77160000000000184</c:v>
                </c:pt>
                <c:pt idx="307">
                  <c:v>0.76530000000000187</c:v>
                </c:pt>
                <c:pt idx="308">
                  <c:v>0.7590000000000019</c:v>
                </c:pt>
                <c:pt idx="309">
                  <c:v>0.75270000000000192</c:v>
                </c:pt>
                <c:pt idx="310">
                  <c:v>0.74640000000000195</c:v>
                </c:pt>
                <c:pt idx="311">
                  <c:v>0.74010000000000198</c:v>
                </c:pt>
                <c:pt idx="312">
                  <c:v>0.73380000000000201</c:v>
                </c:pt>
                <c:pt idx="313">
                  <c:v>0.72750000000000203</c:v>
                </c:pt>
                <c:pt idx="314">
                  <c:v>0.72120000000000206</c:v>
                </c:pt>
                <c:pt idx="315">
                  <c:v>0.71490000000000209</c:v>
                </c:pt>
                <c:pt idx="316">
                  <c:v>0.70860000000000212</c:v>
                </c:pt>
                <c:pt idx="317">
                  <c:v>0.70230000000000214</c:v>
                </c:pt>
                <c:pt idx="318">
                  <c:v>0.69600000000000217</c:v>
                </c:pt>
                <c:pt idx="319">
                  <c:v>0.6897000000000022</c:v>
                </c:pt>
                <c:pt idx="320">
                  <c:v>0.68340000000000223</c:v>
                </c:pt>
                <c:pt idx="321">
                  <c:v>0.67710000000000226</c:v>
                </c:pt>
                <c:pt idx="322">
                  <c:v>0.67080000000000228</c:v>
                </c:pt>
                <c:pt idx="323">
                  <c:v>0.66450000000000231</c:v>
                </c:pt>
                <c:pt idx="324">
                  <c:v>0.65820000000000234</c:v>
                </c:pt>
                <c:pt idx="325">
                  <c:v>0.65190000000000237</c:v>
                </c:pt>
                <c:pt idx="326">
                  <c:v>0.64560000000000239</c:v>
                </c:pt>
                <c:pt idx="327">
                  <c:v>0.63930000000000242</c:v>
                </c:pt>
                <c:pt idx="328">
                  <c:v>0.63300000000000245</c:v>
                </c:pt>
                <c:pt idx="329">
                  <c:v>0.62670000000000248</c:v>
                </c:pt>
                <c:pt idx="330">
                  <c:v>0.62040000000000251</c:v>
                </c:pt>
                <c:pt idx="331">
                  <c:v>0.61410000000000253</c:v>
                </c:pt>
                <c:pt idx="332">
                  <c:v>0.60780000000000256</c:v>
                </c:pt>
                <c:pt idx="333">
                  <c:v>0.60150000000000259</c:v>
                </c:pt>
                <c:pt idx="334">
                  <c:v>0.59520000000000262</c:v>
                </c:pt>
                <c:pt idx="335">
                  <c:v>0.58890000000000264</c:v>
                </c:pt>
                <c:pt idx="336">
                  <c:v>0.58260000000000267</c:v>
                </c:pt>
                <c:pt idx="337">
                  <c:v>0.5763000000000027</c:v>
                </c:pt>
                <c:pt idx="338">
                  <c:v>0.57000000000000273</c:v>
                </c:pt>
                <c:pt idx="339">
                  <c:v>0.56370000000000275</c:v>
                </c:pt>
                <c:pt idx="340">
                  <c:v>0.55740000000000278</c:v>
                </c:pt>
                <c:pt idx="341">
                  <c:v>0.55110000000000281</c:v>
                </c:pt>
                <c:pt idx="342">
                  <c:v>0.54480000000000284</c:v>
                </c:pt>
                <c:pt idx="343">
                  <c:v>0.53850000000000287</c:v>
                </c:pt>
                <c:pt idx="344">
                  <c:v>0.53220000000000289</c:v>
                </c:pt>
                <c:pt idx="345">
                  <c:v>0.52590000000000292</c:v>
                </c:pt>
                <c:pt idx="346">
                  <c:v>0.51960000000000295</c:v>
                </c:pt>
                <c:pt idx="347">
                  <c:v>0.51330000000000298</c:v>
                </c:pt>
                <c:pt idx="348">
                  <c:v>0.507000000000003</c:v>
                </c:pt>
                <c:pt idx="349">
                  <c:v>0.50070000000000303</c:v>
                </c:pt>
                <c:pt idx="350">
                  <c:v>0.494400000000003</c:v>
                </c:pt>
                <c:pt idx="351">
                  <c:v>0.48810000000000298</c:v>
                </c:pt>
                <c:pt idx="352">
                  <c:v>0.48180000000000295</c:v>
                </c:pt>
                <c:pt idx="353">
                  <c:v>0.47550000000000292</c:v>
                </c:pt>
                <c:pt idx="354">
                  <c:v>0.46920000000000289</c:v>
                </c:pt>
                <c:pt idx="355">
                  <c:v>0.46290000000000286</c:v>
                </c:pt>
                <c:pt idx="356">
                  <c:v>0.45660000000000284</c:v>
                </c:pt>
                <c:pt idx="357">
                  <c:v>0.45030000000000281</c:v>
                </c:pt>
                <c:pt idx="358">
                  <c:v>0.44400000000000278</c:v>
                </c:pt>
                <c:pt idx="359">
                  <c:v>0.43770000000000275</c:v>
                </c:pt>
                <c:pt idx="360">
                  <c:v>0.43140000000000273</c:v>
                </c:pt>
                <c:pt idx="361">
                  <c:v>0.4251000000000027</c:v>
                </c:pt>
                <c:pt idx="362">
                  <c:v>0.41880000000000267</c:v>
                </c:pt>
                <c:pt idx="363">
                  <c:v>0.41250000000000264</c:v>
                </c:pt>
                <c:pt idx="364">
                  <c:v>0.40620000000000261</c:v>
                </c:pt>
                <c:pt idx="365">
                  <c:v>0.39990000000000259</c:v>
                </c:pt>
                <c:pt idx="366">
                  <c:v>0.39360000000000256</c:v>
                </c:pt>
                <c:pt idx="367">
                  <c:v>0.38730000000000253</c:v>
                </c:pt>
                <c:pt idx="368">
                  <c:v>0.3810000000000025</c:v>
                </c:pt>
                <c:pt idx="369">
                  <c:v>0.37470000000000248</c:v>
                </c:pt>
                <c:pt idx="370">
                  <c:v>0.36840000000000245</c:v>
                </c:pt>
                <c:pt idx="371">
                  <c:v>0.36210000000000242</c:v>
                </c:pt>
                <c:pt idx="372">
                  <c:v>0.35580000000000239</c:v>
                </c:pt>
                <c:pt idx="373">
                  <c:v>0.34950000000000236</c:v>
                </c:pt>
                <c:pt idx="374">
                  <c:v>0.34320000000000234</c:v>
                </c:pt>
                <c:pt idx="375">
                  <c:v>0.33690000000000231</c:v>
                </c:pt>
                <c:pt idx="376">
                  <c:v>0.33060000000000228</c:v>
                </c:pt>
                <c:pt idx="377">
                  <c:v>0.32430000000000225</c:v>
                </c:pt>
                <c:pt idx="378">
                  <c:v>0.31800000000000223</c:v>
                </c:pt>
                <c:pt idx="379">
                  <c:v>0.3117000000000022</c:v>
                </c:pt>
                <c:pt idx="380">
                  <c:v>0.30540000000000217</c:v>
                </c:pt>
                <c:pt idx="381">
                  <c:v>0.29910000000000214</c:v>
                </c:pt>
                <c:pt idx="382">
                  <c:v>0.29280000000000211</c:v>
                </c:pt>
                <c:pt idx="383">
                  <c:v>0.28650000000000209</c:v>
                </c:pt>
                <c:pt idx="384">
                  <c:v>0.28020000000000206</c:v>
                </c:pt>
                <c:pt idx="385">
                  <c:v>0.27390000000000203</c:v>
                </c:pt>
                <c:pt idx="386">
                  <c:v>0.267600000000002</c:v>
                </c:pt>
                <c:pt idx="387">
                  <c:v>0.26130000000000198</c:v>
                </c:pt>
                <c:pt idx="388">
                  <c:v>0.25500000000000195</c:v>
                </c:pt>
                <c:pt idx="389">
                  <c:v>0.24870000000000195</c:v>
                </c:pt>
                <c:pt idx="390">
                  <c:v>0.24240000000000195</c:v>
                </c:pt>
                <c:pt idx="391">
                  <c:v>0.23610000000000195</c:v>
                </c:pt>
                <c:pt idx="392">
                  <c:v>0.22980000000000195</c:v>
                </c:pt>
                <c:pt idx="393">
                  <c:v>0.22350000000000195</c:v>
                </c:pt>
                <c:pt idx="394">
                  <c:v>0.21720000000000195</c:v>
                </c:pt>
                <c:pt idx="395">
                  <c:v>0.21090000000000195</c:v>
                </c:pt>
                <c:pt idx="396">
                  <c:v>0.20460000000000195</c:v>
                </c:pt>
                <c:pt idx="397">
                  <c:v>0.19830000000000195</c:v>
                </c:pt>
                <c:pt idx="398">
                  <c:v>0.19200000000000195</c:v>
                </c:pt>
                <c:pt idx="399">
                  <c:v>0.18570000000000195</c:v>
                </c:pt>
                <c:pt idx="400">
                  <c:v>0.17940000000000195</c:v>
                </c:pt>
                <c:pt idx="401">
                  <c:v>0.17310000000000195</c:v>
                </c:pt>
                <c:pt idx="402">
                  <c:v>0.16680000000000195</c:v>
                </c:pt>
                <c:pt idx="403">
                  <c:v>0.16050000000000195</c:v>
                </c:pt>
                <c:pt idx="404">
                  <c:v>0.15420000000000195</c:v>
                </c:pt>
                <c:pt idx="405">
                  <c:v>0.14790000000000195</c:v>
                </c:pt>
                <c:pt idx="406">
                  <c:v>0.14160000000000195</c:v>
                </c:pt>
                <c:pt idx="407">
                  <c:v>0.13530000000000195</c:v>
                </c:pt>
                <c:pt idx="408">
                  <c:v>0.12900000000000195</c:v>
                </c:pt>
                <c:pt idx="409">
                  <c:v>0.12270000000000195</c:v>
                </c:pt>
                <c:pt idx="410">
                  <c:v>0.11640000000000195</c:v>
                </c:pt>
                <c:pt idx="411">
                  <c:v>0.11010000000000195</c:v>
                </c:pt>
                <c:pt idx="412">
                  <c:v>0.10380000000000195</c:v>
                </c:pt>
                <c:pt idx="413">
                  <c:v>9.7500000000001946E-2</c:v>
                </c:pt>
                <c:pt idx="414">
                  <c:v>9.1200000000001946E-2</c:v>
                </c:pt>
                <c:pt idx="415">
                  <c:v>8.4900000000001946E-2</c:v>
                </c:pt>
                <c:pt idx="416">
                  <c:v>7.8600000000001946E-2</c:v>
                </c:pt>
                <c:pt idx="417">
                  <c:v>7.2300000000001946E-2</c:v>
                </c:pt>
                <c:pt idx="418">
                  <c:v>6.6000000000001946E-2</c:v>
                </c:pt>
                <c:pt idx="419">
                  <c:v>5.9700000000001946E-2</c:v>
                </c:pt>
                <c:pt idx="420">
                  <c:v>5.3400000000001946E-2</c:v>
                </c:pt>
                <c:pt idx="421">
                  <c:v>4.7100000000001946E-2</c:v>
                </c:pt>
                <c:pt idx="422">
                  <c:v>4.0800000000001946E-2</c:v>
                </c:pt>
                <c:pt idx="423">
                  <c:v>3.4500000000001946E-2</c:v>
                </c:pt>
                <c:pt idx="424">
                  <c:v>2.8200000000001946E-2</c:v>
                </c:pt>
                <c:pt idx="425">
                  <c:v>2.1900000000001946E-2</c:v>
                </c:pt>
                <c:pt idx="426">
                  <c:v>1.5600000000001946E-2</c:v>
                </c:pt>
                <c:pt idx="427">
                  <c:v>9.3000000000019456E-3</c:v>
                </c:pt>
                <c:pt idx="428">
                  <c:v>3.0000000000019447E-3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8DB-467B-8B0C-0BC57280AA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1307567"/>
        <c:axId val="1131322959"/>
      </c:scatterChart>
      <c:valAx>
        <c:axId val="11312996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131317551"/>
        <c:crosses val="autoZero"/>
        <c:crossBetween val="midCat"/>
      </c:valAx>
      <c:valAx>
        <c:axId val="1131317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A9B79C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>
                    <a:solidFill>
                      <a:srgbClr val="A9B79C"/>
                    </a:solidFill>
                  </a:rPr>
                  <a:t>Beschleunigung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rgbClr val="A9B79C"/>
                  </a:solidFill>
                  <a:latin typeface="+mn-lt"/>
                  <a:ea typeface="+mn-ea"/>
                  <a:cs typeface="+mn-cs"/>
                </a:defRPr>
              </a:pPr>
              <a:endParaRPr lang="en-CH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131299663"/>
        <c:crosses val="autoZero"/>
        <c:crossBetween val="midCat"/>
      </c:valAx>
      <c:valAx>
        <c:axId val="1131322959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6B7D59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>
                    <a:solidFill>
                      <a:srgbClr val="6B7D59"/>
                    </a:solidFill>
                  </a:rPr>
                  <a:t>Geschwindigkeit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rgbClr val="6B7D59"/>
                  </a:solidFill>
                  <a:latin typeface="+mn-lt"/>
                  <a:ea typeface="+mn-ea"/>
                  <a:cs typeface="+mn-cs"/>
                </a:defRPr>
              </a:pPr>
              <a:endParaRPr lang="en-CH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131307567"/>
        <c:crosses val="max"/>
        <c:crossBetween val="midCat"/>
      </c:valAx>
      <c:valAx>
        <c:axId val="113130756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3132295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1"/>
          <c:tx>
            <c:strRef>
              <c:f>GrafikGen!$E$1</c:f>
              <c:strCache>
                <c:ptCount val="1"/>
                <c:pt idx="0">
                  <c:v>Kraft [N]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GrafikGen!#REF!</c:f>
            </c:numRef>
          </c:xVal>
          <c:yVal>
            <c:numRef>
              <c:f>GrafikGen!$E$2:$E$1002</c:f>
              <c:numCache>
                <c:formatCode>General</c:formatCode>
                <c:ptCount val="1001"/>
                <c:pt idx="0">
                  <c:v>0</c:v>
                </c:pt>
                <c:pt idx="1">
                  <c:v>2461.4464263890454</c:v>
                </c:pt>
                <c:pt idx="2">
                  <c:v>2461.4464263890454</c:v>
                </c:pt>
                <c:pt idx="3">
                  <c:v>2461.4464263890454</c:v>
                </c:pt>
                <c:pt idx="4">
                  <c:v>2461.4464263890454</c:v>
                </c:pt>
                <c:pt idx="5">
                  <c:v>2461.4464263890454</c:v>
                </c:pt>
                <c:pt idx="6">
                  <c:v>2461.4464263890454</c:v>
                </c:pt>
                <c:pt idx="7">
                  <c:v>2461.4464263890454</c:v>
                </c:pt>
                <c:pt idx="8">
                  <c:v>2461.4464263890454</c:v>
                </c:pt>
                <c:pt idx="9">
                  <c:v>2461.4464263890454</c:v>
                </c:pt>
                <c:pt idx="10">
                  <c:v>2461.4464263890454</c:v>
                </c:pt>
                <c:pt idx="11">
                  <c:v>2461.4464263890454</c:v>
                </c:pt>
                <c:pt idx="12">
                  <c:v>2461.4464263890454</c:v>
                </c:pt>
                <c:pt idx="13">
                  <c:v>2461.4464263890454</c:v>
                </c:pt>
                <c:pt idx="14">
                  <c:v>2461.4464263890454</c:v>
                </c:pt>
                <c:pt idx="15">
                  <c:v>2461.4464263890454</c:v>
                </c:pt>
                <c:pt idx="16">
                  <c:v>2461.4464263890454</c:v>
                </c:pt>
                <c:pt idx="17">
                  <c:v>2461.4464263890454</c:v>
                </c:pt>
                <c:pt idx="18">
                  <c:v>2461.4464263890454</c:v>
                </c:pt>
                <c:pt idx="19">
                  <c:v>2461.4464263890454</c:v>
                </c:pt>
                <c:pt idx="20">
                  <c:v>2461.4464263890454</c:v>
                </c:pt>
                <c:pt idx="21">
                  <c:v>2461.4464263890454</c:v>
                </c:pt>
                <c:pt idx="22">
                  <c:v>2461.4464263890454</c:v>
                </c:pt>
                <c:pt idx="23">
                  <c:v>2461.4464263890454</c:v>
                </c:pt>
                <c:pt idx="24">
                  <c:v>2461.4464263890454</c:v>
                </c:pt>
                <c:pt idx="25">
                  <c:v>2461.4464263890454</c:v>
                </c:pt>
                <c:pt idx="26">
                  <c:v>2461.4464263890454</c:v>
                </c:pt>
                <c:pt idx="27">
                  <c:v>2461.4464263890454</c:v>
                </c:pt>
                <c:pt idx="28">
                  <c:v>2461.4464263890454</c:v>
                </c:pt>
                <c:pt idx="29">
                  <c:v>2461.4464263890454</c:v>
                </c:pt>
                <c:pt idx="30">
                  <c:v>2461.4464263890454</c:v>
                </c:pt>
                <c:pt idx="31">
                  <c:v>2461.4464263890454</c:v>
                </c:pt>
                <c:pt idx="32">
                  <c:v>2461.4464263890454</c:v>
                </c:pt>
                <c:pt idx="33">
                  <c:v>2461.4464263890454</c:v>
                </c:pt>
                <c:pt idx="34">
                  <c:v>2461.4464263890454</c:v>
                </c:pt>
                <c:pt idx="35">
                  <c:v>2461.4464263890454</c:v>
                </c:pt>
                <c:pt idx="36">
                  <c:v>2461.4464263890454</c:v>
                </c:pt>
                <c:pt idx="37">
                  <c:v>2461.4464263890454</c:v>
                </c:pt>
                <c:pt idx="38">
                  <c:v>2461.4464263890454</c:v>
                </c:pt>
                <c:pt idx="39">
                  <c:v>2461.4464263890454</c:v>
                </c:pt>
                <c:pt idx="40">
                  <c:v>2461.4464263890454</c:v>
                </c:pt>
                <c:pt idx="41">
                  <c:v>2461.4464263890454</c:v>
                </c:pt>
                <c:pt idx="42">
                  <c:v>2461.4464263890454</c:v>
                </c:pt>
                <c:pt idx="43">
                  <c:v>2461.4464263890454</c:v>
                </c:pt>
                <c:pt idx="44">
                  <c:v>2461.4464263890454</c:v>
                </c:pt>
                <c:pt idx="45">
                  <c:v>2461.4464263890454</c:v>
                </c:pt>
                <c:pt idx="46">
                  <c:v>2461.4464263890454</c:v>
                </c:pt>
                <c:pt idx="47">
                  <c:v>2461.4464263890454</c:v>
                </c:pt>
                <c:pt idx="48">
                  <c:v>2461.4464263890454</c:v>
                </c:pt>
                <c:pt idx="49">
                  <c:v>2461.4464263890454</c:v>
                </c:pt>
                <c:pt idx="50">
                  <c:v>2461.4464263890454</c:v>
                </c:pt>
                <c:pt idx="51">
                  <c:v>2461.4464263890454</c:v>
                </c:pt>
                <c:pt idx="52">
                  <c:v>2461.4464263890454</c:v>
                </c:pt>
                <c:pt idx="53">
                  <c:v>2461.4464263890454</c:v>
                </c:pt>
                <c:pt idx="54">
                  <c:v>2461.4464263890454</c:v>
                </c:pt>
                <c:pt idx="55">
                  <c:v>2461.4464263890454</c:v>
                </c:pt>
                <c:pt idx="56">
                  <c:v>2461.4464263890454</c:v>
                </c:pt>
                <c:pt idx="57">
                  <c:v>2461.4464263890454</c:v>
                </c:pt>
                <c:pt idx="58">
                  <c:v>2461.4464263890454</c:v>
                </c:pt>
                <c:pt idx="59">
                  <c:v>2461.4464263890454</c:v>
                </c:pt>
                <c:pt idx="60">
                  <c:v>2461.4464263890454</c:v>
                </c:pt>
                <c:pt idx="61">
                  <c:v>2461.4464263890454</c:v>
                </c:pt>
                <c:pt idx="62">
                  <c:v>2461.4464263890454</c:v>
                </c:pt>
                <c:pt idx="63">
                  <c:v>2461.4464263890454</c:v>
                </c:pt>
                <c:pt idx="64">
                  <c:v>2461.4464263890454</c:v>
                </c:pt>
                <c:pt idx="65">
                  <c:v>2461.4464263890454</c:v>
                </c:pt>
                <c:pt idx="66">
                  <c:v>2461.4464263890454</c:v>
                </c:pt>
                <c:pt idx="67">
                  <c:v>2461.4464263890454</c:v>
                </c:pt>
                <c:pt idx="68">
                  <c:v>2461.4464263890454</c:v>
                </c:pt>
                <c:pt idx="69">
                  <c:v>2461.4464263890454</c:v>
                </c:pt>
                <c:pt idx="70">
                  <c:v>2461.4464263890454</c:v>
                </c:pt>
                <c:pt idx="71">
                  <c:v>2461.4464263890454</c:v>
                </c:pt>
                <c:pt idx="72">
                  <c:v>2461.4464263890454</c:v>
                </c:pt>
                <c:pt idx="73">
                  <c:v>2461.4464263890454</c:v>
                </c:pt>
                <c:pt idx="74">
                  <c:v>2461.4464263890454</c:v>
                </c:pt>
                <c:pt idx="75">
                  <c:v>2461.4464263890454</c:v>
                </c:pt>
                <c:pt idx="76">
                  <c:v>2461.4464263890454</c:v>
                </c:pt>
                <c:pt idx="77">
                  <c:v>2461.4464263890454</c:v>
                </c:pt>
                <c:pt idx="78">
                  <c:v>2461.4464263890454</c:v>
                </c:pt>
                <c:pt idx="79">
                  <c:v>2461.4464263890454</c:v>
                </c:pt>
                <c:pt idx="80">
                  <c:v>2461.4464263890454</c:v>
                </c:pt>
                <c:pt idx="81">
                  <c:v>2461.4464263890454</c:v>
                </c:pt>
                <c:pt idx="82">
                  <c:v>2461.4464263890454</c:v>
                </c:pt>
                <c:pt idx="83">
                  <c:v>2461.4464263890454</c:v>
                </c:pt>
                <c:pt idx="84">
                  <c:v>2461.4464263890454</c:v>
                </c:pt>
                <c:pt idx="85">
                  <c:v>2461.4464263890454</c:v>
                </c:pt>
                <c:pt idx="86">
                  <c:v>2461.4464263890454</c:v>
                </c:pt>
                <c:pt idx="87">
                  <c:v>2461.4464263890454</c:v>
                </c:pt>
                <c:pt idx="88">
                  <c:v>2461.4464263890454</c:v>
                </c:pt>
                <c:pt idx="89">
                  <c:v>2461.4464263890454</c:v>
                </c:pt>
                <c:pt idx="90">
                  <c:v>2461.4464263890454</c:v>
                </c:pt>
                <c:pt idx="91">
                  <c:v>2461.4464263890454</c:v>
                </c:pt>
                <c:pt idx="92">
                  <c:v>2461.4464263890454</c:v>
                </c:pt>
                <c:pt idx="93">
                  <c:v>2461.4464263890454</c:v>
                </c:pt>
                <c:pt idx="94">
                  <c:v>2461.4464263890454</c:v>
                </c:pt>
                <c:pt idx="95">
                  <c:v>2461.4464263890454</c:v>
                </c:pt>
                <c:pt idx="96">
                  <c:v>2461.4464263890454</c:v>
                </c:pt>
                <c:pt idx="97">
                  <c:v>2461.4464263890454</c:v>
                </c:pt>
                <c:pt idx="98">
                  <c:v>2461.4464263890454</c:v>
                </c:pt>
                <c:pt idx="99">
                  <c:v>2461.4464263890454</c:v>
                </c:pt>
                <c:pt idx="100">
                  <c:v>2461.4464263890454</c:v>
                </c:pt>
                <c:pt idx="101">
                  <c:v>2461.4464263890454</c:v>
                </c:pt>
                <c:pt idx="102">
                  <c:v>2461.4464263890454</c:v>
                </c:pt>
                <c:pt idx="103">
                  <c:v>2461.4464263890454</c:v>
                </c:pt>
                <c:pt idx="104">
                  <c:v>2461.4464263890454</c:v>
                </c:pt>
                <c:pt idx="105">
                  <c:v>2461.4464263890454</c:v>
                </c:pt>
                <c:pt idx="106">
                  <c:v>2461.4464263890454</c:v>
                </c:pt>
                <c:pt idx="107">
                  <c:v>2461.4464263890454</c:v>
                </c:pt>
                <c:pt idx="108">
                  <c:v>2461.4464263890454</c:v>
                </c:pt>
                <c:pt idx="109">
                  <c:v>2461.4464263890454</c:v>
                </c:pt>
                <c:pt idx="110">
                  <c:v>2461.4464263890454</c:v>
                </c:pt>
                <c:pt idx="111">
                  <c:v>2461.4464263890454</c:v>
                </c:pt>
                <c:pt idx="112">
                  <c:v>2461.4464263890454</c:v>
                </c:pt>
                <c:pt idx="113">
                  <c:v>2461.4464263890454</c:v>
                </c:pt>
                <c:pt idx="114">
                  <c:v>2461.4464263890454</c:v>
                </c:pt>
                <c:pt idx="115">
                  <c:v>2461.4464263890454</c:v>
                </c:pt>
                <c:pt idx="116">
                  <c:v>2461.4464263890454</c:v>
                </c:pt>
                <c:pt idx="117">
                  <c:v>2461.4464263890454</c:v>
                </c:pt>
                <c:pt idx="118">
                  <c:v>2461.4464263890454</c:v>
                </c:pt>
                <c:pt idx="119">
                  <c:v>2461.4464263890454</c:v>
                </c:pt>
                <c:pt idx="120">
                  <c:v>2461.4464263890454</c:v>
                </c:pt>
                <c:pt idx="121">
                  <c:v>2461.4464263890454</c:v>
                </c:pt>
                <c:pt idx="122">
                  <c:v>2461.4464263890454</c:v>
                </c:pt>
                <c:pt idx="123">
                  <c:v>2461.4464263890454</c:v>
                </c:pt>
                <c:pt idx="124">
                  <c:v>2461.4464263890454</c:v>
                </c:pt>
                <c:pt idx="125">
                  <c:v>2461.4464263890454</c:v>
                </c:pt>
                <c:pt idx="126">
                  <c:v>2461.4464263890454</c:v>
                </c:pt>
                <c:pt idx="127">
                  <c:v>2461.4464263890454</c:v>
                </c:pt>
                <c:pt idx="128">
                  <c:v>2461.4464263890454</c:v>
                </c:pt>
                <c:pt idx="129">
                  <c:v>2461.4464263890454</c:v>
                </c:pt>
                <c:pt idx="130">
                  <c:v>2461.4464263890454</c:v>
                </c:pt>
                <c:pt idx="131">
                  <c:v>2461.4464263890454</c:v>
                </c:pt>
                <c:pt idx="132">
                  <c:v>2461.4464263890454</c:v>
                </c:pt>
                <c:pt idx="133">
                  <c:v>2461.4464263890454</c:v>
                </c:pt>
                <c:pt idx="134">
                  <c:v>2461.4464263890454</c:v>
                </c:pt>
                <c:pt idx="135">
                  <c:v>2461.4464263890454</c:v>
                </c:pt>
                <c:pt idx="136">
                  <c:v>2461.4464263890454</c:v>
                </c:pt>
                <c:pt idx="137">
                  <c:v>2461.4464263890454</c:v>
                </c:pt>
                <c:pt idx="138">
                  <c:v>2461.4464263890454</c:v>
                </c:pt>
                <c:pt idx="139">
                  <c:v>2461.4464263890454</c:v>
                </c:pt>
                <c:pt idx="140">
                  <c:v>2461.4464263890454</c:v>
                </c:pt>
                <c:pt idx="141">
                  <c:v>2461.4464263890454</c:v>
                </c:pt>
                <c:pt idx="142">
                  <c:v>2461.4464263890454</c:v>
                </c:pt>
                <c:pt idx="143">
                  <c:v>2461.4464263890454</c:v>
                </c:pt>
                <c:pt idx="144">
                  <c:v>2461.4464263890454</c:v>
                </c:pt>
                <c:pt idx="145">
                  <c:v>2461.4464263890454</c:v>
                </c:pt>
                <c:pt idx="146">
                  <c:v>2461.4464263890454</c:v>
                </c:pt>
                <c:pt idx="147">
                  <c:v>2461.4464263890454</c:v>
                </c:pt>
                <c:pt idx="148">
                  <c:v>2461.4464263890454</c:v>
                </c:pt>
                <c:pt idx="149">
                  <c:v>2461.4464263890454</c:v>
                </c:pt>
                <c:pt idx="150">
                  <c:v>2461.4464263890454</c:v>
                </c:pt>
                <c:pt idx="151">
                  <c:v>2461.4464263890454</c:v>
                </c:pt>
                <c:pt idx="152">
                  <c:v>2461.4464263890454</c:v>
                </c:pt>
                <c:pt idx="153">
                  <c:v>2461.4464263890454</c:v>
                </c:pt>
                <c:pt idx="154">
                  <c:v>2461.4464263890454</c:v>
                </c:pt>
                <c:pt idx="155">
                  <c:v>2461.4464263890454</c:v>
                </c:pt>
                <c:pt idx="156">
                  <c:v>2461.4464263890454</c:v>
                </c:pt>
                <c:pt idx="157">
                  <c:v>2461.4464263890454</c:v>
                </c:pt>
                <c:pt idx="158">
                  <c:v>2461.4464263890454</c:v>
                </c:pt>
                <c:pt idx="159">
                  <c:v>2461.4464263890454</c:v>
                </c:pt>
                <c:pt idx="160">
                  <c:v>2461.4464263890454</c:v>
                </c:pt>
                <c:pt idx="161">
                  <c:v>2461.4464263890454</c:v>
                </c:pt>
                <c:pt idx="162">
                  <c:v>2461.4464263890454</c:v>
                </c:pt>
                <c:pt idx="163">
                  <c:v>2461.4464263890454</c:v>
                </c:pt>
                <c:pt idx="164">
                  <c:v>2461.4464263890454</c:v>
                </c:pt>
                <c:pt idx="165">
                  <c:v>2461.4464263890454</c:v>
                </c:pt>
                <c:pt idx="166">
                  <c:v>2461.4464263890454</c:v>
                </c:pt>
                <c:pt idx="167">
                  <c:v>2461.4464263890454</c:v>
                </c:pt>
                <c:pt idx="168">
                  <c:v>2461.4464263890454</c:v>
                </c:pt>
                <c:pt idx="169">
                  <c:v>2461.4464263890454</c:v>
                </c:pt>
                <c:pt idx="170">
                  <c:v>2461.4464263890454</c:v>
                </c:pt>
                <c:pt idx="171">
                  <c:v>2461.4464263890454</c:v>
                </c:pt>
                <c:pt idx="172">
                  <c:v>2461.4464263890454</c:v>
                </c:pt>
                <c:pt idx="173">
                  <c:v>2461.4464263890454</c:v>
                </c:pt>
                <c:pt idx="174">
                  <c:v>2461.4464263890454</c:v>
                </c:pt>
                <c:pt idx="175">
                  <c:v>2461.4464263890454</c:v>
                </c:pt>
                <c:pt idx="176">
                  <c:v>2461.4464263890454</c:v>
                </c:pt>
                <c:pt idx="177">
                  <c:v>2461.4464263890454</c:v>
                </c:pt>
                <c:pt idx="178">
                  <c:v>2461.4464263890454</c:v>
                </c:pt>
                <c:pt idx="179">
                  <c:v>2461.4464263890454</c:v>
                </c:pt>
                <c:pt idx="180">
                  <c:v>2461.4464263890454</c:v>
                </c:pt>
                <c:pt idx="181">
                  <c:v>2461.4464263890454</c:v>
                </c:pt>
                <c:pt idx="182">
                  <c:v>2461.4464263890454</c:v>
                </c:pt>
                <c:pt idx="183">
                  <c:v>2461.4464263890454</c:v>
                </c:pt>
                <c:pt idx="184">
                  <c:v>2461.4464263890454</c:v>
                </c:pt>
                <c:pt idx="185">
                  <c:v>2461.4464263890454</c:v>
                </c:pt>
                <c:pt idx="186">
                  <c:v>2461.4464263890454</c:v>
                </c:pt>
                <c:pt idx="187">
                  <c:v>2461.4464263890454</c:v>
                </c:pt>
                <c:pt idx="188">
                  <c:v>2461.4464263890454</c:v>
                </c:pt>
                <c:pt idx="189">
                  <c:v>2461.4464263890454</c:v>
                </c:pt>
                <c:pt idx="190">
                  <c:v>2461.4464263890454</c:v>
                </c:pt>
                <c:pt idx="191">
                  <c:v>170.04644012195587</c:v>
                </c:pt>
                <c:pt idx="192">
                  <c:v>170.04644012195587</c:v>
                </c:pt>
                <c:pt idx="193">
                  <c:v>170.04644012195587</c:v>
                </c:pt>
                <c:pt idx="194">
                  <c:v>170.04644012195587</c:v>
                </c:pt>
                <c:pt idx="195">
                  <c:v>170.04644012195587</c:v>
                </c:pt>
                <c:pt idx="196">
                  <c:v>170.04644012195587</c:v>
                </c:pt>
                <c:pt idx="197">
                  <c:v>170.04644012195587</c:v>
                </c:pt>
                <c:pt idx="198">
                  <c:v>170.04644012195587</c:v>
                </c:pt>
                <c:pt idx="199">
                  <c:v>170.04644012195587</c:v>
                </c:pt>
                <c:pt idx="200">
                  <c:v>170.04644012195587</c:v>
                </c:pt>
                <c:pt idx="201">
                  <c:v>170.04644012195587</c:v>
                </c:pt>
                <c:pt idx="202">
                  <c:v>170.04644012195587</c:v>
                </c:pt>
                <c:pt idx="203">
                  <c:v>170.04644012195587</c:v>
                </c:pt>
                <c:pt idx="204">
                  <c:v>170.04644012195587</c:v>
                </c:pt>
                <c:pt idx="205">
                  <c:v>170.04644012195587</c:v>
                </c:pt>
                <c:pt idx="206">
                  <c:v>170.04644012195587</c:v>
                </c:pt>
                <c:pt idx="207">
                  <c:v>170.04644012195587</c:v>
                </c:pt>
                <c:pt idx="208">
                  <c:v>170.04644012195587</c:v>
                </c:pt>
                <c:pt idx="209">
                  <c:v>170.04644012195587</c:v>
                </c:pt>
                <c:pt idx="210">
                  <c:v>170.04644012195587</c:v>
                </c:pt>
                <c:pt idx="211">
                  <c:v>170.04644012195587</c:v>
                </c:pt>
                <c:pt idx="212">
                  <c:v>170.04644012195587</c:v>
                </c:pt>
                <c:pt idx="213">
                  <c:v>170.04644012195587</c:v>
                </c:pt>
                <c:pt idx="214">
                  <c:v>170.04644012195587</c:v>
                </c:pt>
                <c:pt idx="215">
                  <c:v>170.04644012195587</c:v>
                </c:pt>
                <c:pt idx="216">
                  <c:v>170.04644012195587</c:v>
                </c:pt>
                <c:pt idx="217">
                  <c:v>170.04644012195587</c:v>
                </c:pt>
                <c:pt idx="218">
                  <c:v>170.04644012195587</c:v>
                </c:pt>
                <c:pt idx="219">
                  <c:v>170.04644012195587</c:v>
                </c:pt>
                <c:pt idx="220">
                  <c:v>170.04644012195587</c:v>
                </c:pt>
                <c:pt idx="221">
                  <c:v>170.04644012195587</c:v>
                </c:pt>
                <c:pt idx="222">
                  <c:v>170.04644012195587</c:v>
                </c:pt>
                <c:pt idx="223">
                  <c:v>170.04644012195587</c:v>
                </c:pt>
                <c:pt idx="224">
                  <c:v>170.04644012195587</c:v>
                </c:pt>
                <c:pt idx="225">
                  <c:v>170.04644012195587</c:v>
                </c:pt>
                <c:pt idx="226">
                  <c:v>170.04644012195587</c:v>
                </c:pt>
                <c:pt idx="227">
                  <c:v>170.04644012195587</c:v>
                </c:pt>
                <c:pt idx="228">
                  <c:v>170.04644012195587</c:v>
                </c:pt>
                <c:pt idx="229">
                  <c:v>170.04644012195587</c:v>
                </c:pt>
                <c:pt idx="230">
                  <c:v>170.04644012195587</c:v>
                </c:pt>
                <c:pt idx="231">
                  <c:v>170.04644012195587</c:v>
                </c:pt>
                <c:pt idx="232">
                  <c:v>170.04644012195587</c:v>
                </c:pt>
                <c:pt idx="233">
                  <c:v>170.04644012195587</c:v>
                </c:pt>
                <c:pt idx="234">
                  <c:v>170.04644012195587</c:v>
                </c:pt>
                <c:pt idx="235">
                  <c:v>170.04644012195587</c:v>
                </c:pt>
                <c:pt idx="236">
                  <c:v>170.04644012195587</c:v>
                </c:pt>
                <c:pt idx="237">
                  <c:v>170.04644012195587</c:v>
                </c:pt>
                <c:pt idx="238">
                  <c:v>170.04644012195587</c:v>
                </c:pt>
                <c:pt idx="239">
                  <c:v>-2121.3535461451334</c:v>
                </c:pt>
                <c:pt idx="240">
                  <c:v>-2121.3535461451334</c:v>
                </c:pt>
                <c:pt idx="241">
                  <c:v>-2121.3535461451334</c:v>
                </c:pt>
                <c:pt idx="242">
                  <c:v>-2121.3535461451334</c:v>
                </c:pt>
                <c:pt idx="243">
                  <c:v>-2121.3535461451334</c:v>
                </c:pt>
                <c:pt idx="244">
                  <c:v>-2121.3535461451334</c:v>
                </c:pt>
                <c:pt idx="245">
                  <c:v>-2121.3535461451334</c:v>
                </c:pt>
                <c:pt idx="246">
                  <c:v>-2121.3535461451334</c:v>
                </c:pt>
                <c:pt idx="247">
                  <c:v>-2121.3535461451334</c:v>
                </c:pt>
                <c:pt idx="248">
                  <c:v>-2121.3535461451334</c:v>
                </c:pt>
                <c:pt idx="249">
                  <c:v>-2121.3535461451334</c:v>
                </c:pt>
                <c:pt idx="250">
                  <c:v>-2121.3535461451334</c:v>
                </c:pt>
                <c:pt idx="251">
                  <c:v>-2121.3535461451334</c:v>
                </c:pt>
                <c:pt idx="252">
                  <c:v>-2121.3535461451334</c:v>
                </c:pt>
                <c:pt idx="253">
                  <c:v>-2121.3535461451334</c:v>
                </c:pt>
                <c:pt idx="254">
                  <c:v>-2121.3535461451334</c:v>
                </c:pt>
                <c:pt idx="255">
                  <c:v>-2121.3535461451334</c:v>
                </c:pt>
                <c:pt idx="256">
                  <c:v>-2121.3535461451334</c:v>
                </c:pt>
                <c:pt idx="257">
                  <c:v>-2121.3535461451334</c:v>
                </c:pt>
                <c:pt idx="258">
                  <c:v>-2121.3535461451334</c:v>
                </c:pt>
                <c:pt idx="259">
                  <c:v>-2121.3535461451334</c:v>
                </c:pt>
                <c:pt idx="260">
                  <c:v>-2121.3535461451334</c:v>
                </c:pt>
                <c:pt idx="261">
                  <c:v>-2121.3535461451334</c:v>
                </c:pt>
                <c:pt idx="262">
                  <c:v>-2121.3535461451334</c:v>
                </c:pt>
                <c:pt idx="263">
                  <c:v>-2121.3535461451334</c:v>
                </c:pt>
                <c:pt idx="264">
                  <c:v>-2121.3535461451334</c:v>
                </c:pt>
                <c:pt idx="265">
                  <c:v>-2121.3535461451334</c:v>
                </c:pt>
                <c:pt idx="266">
                  <c:v>-2121.3535461451334</c:v>
                </c:pt>
                <c:pt idx="267">
                  <c:v>-2121.3535461451334</c:v>
                </c:pt>
                <c:pt idx="268">
                  <c:v>-2121.3535461451334</c:v>
                </c:pt>
                <c:pt idx="269">
                  <c:v>-2121.3535461451334</c:v>
                </c:pt>
                <c:pt idx="270">
                  <c:v>-2121.3535461451334</c:v>
                </c:pt>
                <c:pt idx="271">
                  <c:v>-2121.3535461451334</c:v>
                </c:pt>
                <c:pt idx="272">
                  <c:v>-2121.3535461451334</c:v>
                </c:pt>
                <c:pt idx="273">
                  <c:v>-2121.3535461451334</c:v>
                </c:pt>
                <c:pt idx="274">
                  <c:v>-2121.3535461451334</c:v>
                </c:pt>
                <c:pt idx="275">
                  <c:v>-2121.3535461451334</c:v>
                </c:pt>
                <c:pt idx="276">
                  <c:v>-2121.3535461451334</c:v>
                </c:pt>
                <c:pt idx="277">
                  <c:v>-2121.3535461451334</c:v>
                </c:pt>
                <c:pt idx="278">
                  <c:v>-2121.3535461451334</c:v>
                </c:pt>
                <c:pt idx="279">
                  <c:v>-2121.3535461451334</c:v>
                </c:pt>
                <c:pt idx="280">
                  <c:v>-2121.3535461451334</c:v>
                </c:pt>
                <c:pt idx="281">
                  <c:v>-2121.3535461451334</c:v>
                </c:pt>
                <c:pt idx="282">
                  <c:v>-2121.3535461451334</c:v>
                </c:pt>
                <c:pt idx="283">
                  <c:v>-2121.3535461451334</c:v>
                </c:pt>
                <c:pt idx="284">
                  <c:v>-2121.3535461451334</c:v>
                </c:pt>
                <c:pt idx="285">
                  <c:v>-2121.3535461451334</c:v>
                </c:pt>
                <c:pt idx="286">
                  <c:v>-2121.3535461451334</c:v>
                </c:pt>
                <c:pt idx="287">
                  <c:v>-2121.3535461451334</c:v>
                </c:pt>
                <c:pt idx="288">
                  <c:v>-2121.3535461451334</c:v>
                </c:pt>
                <c:pt idx="289">
                  <c:v>-2121.3535461451334</c:v>
                </c:pt>
                <c:pt idx="290">
                  <c:v>-2121.3535461451334</c:v>
                </c:pt>
                <c:pt idx="291">
                  <c:v>-2121.3535461451334</c:v>
                </c:pt>
                <c:pt idx="292">
                  <c:v>-2121.3535461451334</c:v>
                </c:pt>
                <c:pt idx="293">
                  <c:v>-2121.3535461451334</c:v>
                </c:pt>
                <c:pt idx="294">
                  <c:v>-2121.3535461451334</c:v>
                </c:pt>
                <c:pt idx="295">
                  <c:v>-2121.3535461451334</c:v>
                </c:pt>
                <c:pt idx="296">
                  <c:v>-2121.3535461451334</c:v>
                </c:pt>
                <c:pt idx="297">
                  <c:v>-2121.3535461451334</c:v>
                </c:pt>
                <c:pt idx="298">
                  <c:v>-2121.3535461451334</c:v>
                </c:pt>
                <c:pt idx="299">
                  <c:v>-2121.3535461451334</c:v>
                </c:pt>
                <c:pt idx="300">
                  <c:v>-2121.3535461451334</c:v>
                </c:pt>
                <c:pt idx="301">
                  <c:v>-2121.3535461451334</c:v>
                </c:pt>
                <c:pt idx="302">
                  <c:v>-2121.3535461451334</c:v>
                </c:pt>
                <c:pt idx="303">
                  <c:v>-2121.3535461451334</c:v>
                </c:pt>
                <c:pt idx="304">
                  <c:v>-2121.3535461451334</c:v>
                </c:pt>
                <c:pt idx="305">
                  <c:v>-2121.3535461451334</c:v>
                </c:pt>
                <c:pt idx="306">
                  <c:v>-2121.3535461451334</c:v>
                </c:pt>
                <c:pt idx="307">
                  <c:v>-2121.3535461451334</c:v>
                </c:pt>
                <c:pt idx="308">
                  <c:v>-2121.3535461451334</c:v>
                </c:pt>
                <c:pt idx="309">
                  <c:v>-2121.3535461451334</c:v>
                </c:pt>
                <c:pt idx="310">
                  <c:v>-2121.3535461451334</c:v>
                </c:pt>
                <c:pt idx="311">
                  <c:v>-2121.3535461451334</c:v>
                </c:pt>
                <c:pt idx="312">
                  <c:v>-2121.3535461451334</c:v>
                </c:pt>
                <c:pt idx="313">
                  <c:v>-2121.3535461451334</c:v>
                </c:pt>
                <c:pt idx="314">
                  <c:v>-2121.3535461451334</c:v>
                </c:pt>
                <c:pt idx="315">
                  <c:v>-2121.3535461451334</c:v>
                </c:pt>
                <c:pt idx="316">
                  <c:v>-2121.3535461451334</c:v>
                </c:pt>
                <c:pt idx="317">
                  <c:v>-2121.3535461451334</c:v>
                </c:pt>
                <c:pt idx="318">
                  <c:v>-2121.3535461451334</c:v>
                </c:pt>
                <c:pt idx="319">
                  <c:v>-2121.3535461451334</c:v>
                </c:pt>
                <c:pt idx="320">
                  <c:v>-2121.3535461451334</c:v>
                </c:pt>
                <c:pt idx="321">
                  <c:v>-2121.3535461451334</c:v>
                </c:pt>
                <c:pt idx="322">
                  <c:v>-2121.3535461451334</c:v>
                </c:pt>
                <c:pt idx="323">
                  <c:v>-2121.3535461451334</c:v>
                </c:pt>
                <c:pt idx="324">
                  <c:v>-2121.3535461451334</c:v>
                </c:pt>
                <c:pt idx="325">
                  <c:v>-2121.3535461451334</c:v>
                </c:pt>
                <c:pt idx="326">
                  <c:v>-2121.3535461451334</c:v>
                </c:pt>
                <c:pt idx="327">
                  <c:v>-2121.3535461451334</c:v>
                </c:pt>
                <c:pt idx="328">
                  <c:v>-2121.3535461451334</c:v>
                </c:pt>
                <c:pt idx="329">
                  <c:v>-2121.3535461451334</c:v>
                </c:pt>
                <c:pt idx="330">
                  <c:v>-2121.3535461451334</c:v>
                </c:pt>
                <c:pt idx="331">
                  <c:v>-2121.3535461451334</c:v>
                </c:pt>
                <c:pt idx="332">
                  <c:v>-2121.3535461451334</c:v>
                </c:pt>
                <c:pt idx="333">
                  <c:v>-2121.3535461451334</c:v>
                </c:pt>
                <c:pt idx="334">
                  <c:v>-2121.3535461451334</c:v>
                </c:pt>
                <c:pt idx="335">
                  <c:v>-2121.3535461451334</c:v>
                </c:pt>
                <c:pt idx="336">
                  <c:v>-2121.3535461451334</c:v>
                </c:pt>
                <c:pt idx="337">
                  <c:v>-2121.3535461451334</c:v>
                </c:pt>
                <c:pt idx="338">
                  <c:v>-2121.3535461451334</c:v>
                </c:pt>
                <c:pt idx="339">
                  <c:v>-2121.3535461451334</c:v>
                </c:pt>
                <c:pt idx="340">
                  <c:v>-2121.3535461451334</c:v>
                </c:pt>
                <c:pt idx="341">
                  <c:v>-2121.3535461451334</c:v>
                </c:pt>
                <c:pt idx="342">
                  <c:v>-2121.3535461451334</c:v>
                </c:pt>
                <c:pt idx="343">
                  <c:v>-2121.3535461451334</c:v>
                </c:pt>
                <c:pt idx="344">
                  <c:v>-2121.3535461451334</c:v>
                </c:pt>
                <c:pt idx="345">
                  <c:v>-2121.3535461451334</c:v>
                </c:pt>
                <c:pt idx="346">
                  <c:v>-2121.3535461451334</c:v>
                </c:pt>
                <c:pt idx="347">
                  <c:v>-2121.3535461451334</c:v>
                </c:pt>
                <c:pt idx="348">
                  <c:v>-2121.3535461451334</c:v>
                </c:pt>
                <c:pt idx="349">
                  <c:v>-2121.3535461451334</c:v>
                </c:pt>
                <c:pt idx="350">
                  <c:v>-2121.3535461451334</c:v>
                </c:pt>
                <c:pt idx="351">
                  <c:v>-2121.3535461451334</c:v>
                </c:pt>
                <c:pt idx="352">
                  <c:v>-2121.3535461451334</c:v>
                </c:pt>
                <c:pt idx="353">
                  <c:v>-2121.3535461451334</c:v>
                </c:pt>
                <c:pt idx="354">
                  <c:v>-2121.3535461451334</c:v>
                </c:pt>
                <c:pt idx="355">
                  <c:v>-2121.3535461451334</c:v>
                </c:pt>
                <c:pt idx="356">
                  <c:v>-2121.3535461451334</c:v>
                </c:pt>
                <c:pt idx="357">
                  <c:v>-2121.3535461451334</c:v>
                </c:pt>
                <c:pt idx="358">
                  <c:v>-2121.3535461451334</c:v>
                </c:pt>
                <c:pt idx="359">
                  <c:v>-2121.3535461451334</c:v>
                </c:pt>
                <c:pt idx="360">
                  <c:v>-2121.3535461451334</c:v>
                </c:pt>
                <c:pt idx="361">
                  <c:v>-2121.3535461451334</c:v>
                </c:pt>
                <c:pt idx="362">
                  <c:v>-2121.3535461451334</c:v>
                </c:pt>
                <c:pt idx="363">
                  <c:v>-2121.3535461451334</c:v>
                </c:pt>
                <c:pt idx="364">
                  <c:v>-2121.3535461451334</c:v>
                </c:pt>
                <c:pt idx="365">
                  <c:v>-2121.3535461451334</c:v>
                </c:pt>
                <c:pt idx="366">
                  <c:v>-2121.3535461451334</c:v>
                </c:pt>
                <c:pt idx="367">
                  <c:v>-2121.3535461451334</c:v>
                </c:pt>
                <c:pt idx="368">
                  <c:v>-2121.3535461451334</c:v>
                </c:pt>
                <c:pt idx="369">
                  <c:v>-2121.3535461451334</c:v>
                </c:pt>
                <c:pt idx="370">
                  <c:v>-2121.3535461451334</c:v>
                </c:pt>
                <c:pt idx="371">
                  <c:v>-2121.3535461451334</c:v>
                </c:pt>
                <c:pt idx="372">
                  <c:v>-2121.3535461451334</c:v>
                </c:pt>
                <c:pt idx="373">
                  <c:v>-2121.3535461451334</c:v>
                </c:pt>
                <c:pt idx="374">
                  <c:v>-2121.3535461451334</c:v>
                </c:pt>
                <c:pt idx="375">
                  <c:v>-2121.3535461451334</c:v>
                </c:pt>
                <c:pt idx="376">
                  <c:v>-2121.3535461451334</c:v>
                </c:pt>
                <c:pt idx="377">
                  <c:v>-2121.3535461451334</c:v>
                </c:pt>
                <c:pt idx="378">
                  <c:v>-2121.3535461451334</c:v>
                </c:pt>
                <c:pt idx="379">
                  <c:v>-2121.3535461451334</c:v>
                </c:pt>
                <c:pt idx="380">
                  <c:v>-2121.3535461451334</c:v>
                </c:pt>
                <c:pt idx="381">
                  <c:v>-2121.3535461451334</c:v>
                </c:pt>
                <c:pt idx="382">
                  <c:v>-2121.3535461451334</c:v>
                </c:pt>
                <c:pt idx="383">
                  <c:v>-2121.3535461451334</c:v>
                </c:pt>
                <c:pt idx="384">
                  <c:v>-2121.3535461451334</c:v>
                </c:pt>
                <c:pt idx="385">
                  <c:v>-2121.3535461451334</c:v>
                </c:pt>
                <c:pt idx="386">
                  <c:v>-2121.3535461451334</c:v>
                </c:pt>
                <c:pt idx="387">
                  <c:v>-2121.3535461451334</c:v>
                </c:pt>
                <c:pt idx="388">
                  <c:v>-2121.3535461451334</c:v>
                </c:pt>
                <c:pt idx="389">
                  <c:v>-2121.3535461451334</c:v>
                </c:pt>
                <c:pt idx="390">
                  <c:v>-2121.3535461451334</c:v>
                </c:pt>
                <c:pt idx="391">
                  <c:v>-2121.3535461451334</c:v>
                </c:pt>
                <c:pt idx="392">
                  <c:v>-2121.3535461451334</c:v>
                </c:pt>
                <c:pt idx="393">
                  <c:v>-2121.3535461451334</c:v>
                </c:pt>
                <c:pt idx="394">
                  <c:v>-2121.3535461451334</c:v>
                </c:pt>
                <c:pt idx="395">
                  <c:v>-2121.3535461451334</c:v>
                </c:pt>
                <c:pt idx="396">
                  <c:v>-2121.3535461451334</c:v>
                </c:pt>
                <c:pt idx="397">
                  <c:v>-2121.3535461451334</c:v>
                </c:pt>
                <c:pt idx="398">
                  <c:v>-2121.3535461451334</c:v>
                </c:pt>
                <c:pt idx="399">
                  <c:v>-2121.3535461451334</c:v>
                </c:pt>
                <c:pt idx="400">
                  <c:v>-2121.3535461451334</c:v>
                </c:pt>
                <c:pt idx="401">
                  <c:v>-2121.3535461451334</c:v>
                </c:pt>
                <c:pt idx="402">
                  <c:v>-2121.3535461451334</c:v>
                </c:pt>
                <c:pt idx="403">
                  <c:v>-2121.3535461451334</c:v>
                </c:pt>
                <c:pt idx="404">
                  <c:v>-2121.3535461451334</c:v>
                </c:pt>
                <c:pt idx="405">
                  <c:v>-2121.3535461451334</c:v>
                </c:pt>
                <c:pt idx="406">
                  <c:v>-2121.3535461451334</c:v>
                </c:pt>
                <c:pt idx="407">
                  <c:v>-2121.3535461451334</c:v>
                </c:pt>
                <c:pt idx="408">
                  <c:v>-2121.3535461451334</c:v>
                </c:pt>
                <c:pt idx="409">
                  <c:v>-2121.3535461451334</c:v>
                </c:pt>
                <c:pt idx="410">
                  <c:v>-2121.3535461451334</c:v>
                </c:pt>
                <c:pt idx="411">
                  <c:v>-2121.3535461451334</c:v>
                </c:pt>
                <c:pt idx="412">
                  <c:v>-2121.3535461451334</c:v>
                </c:pt>
                <c:pt idx="413">
                  <c:v>-2121.3535461451334</c:v>
                </c:pt>
                <c:pt idx="414">
                  <c:v>-2121.3535461451334</c:v>
                </c:pt>
                <c:pt idx="415">
                  <c:v>-2121.3535461451334</c:v>
                </c:pt>
                <c:pt idx="416">
                  <c:v>-2121.3535461451334</c:v>
                </c:pt>
                <c:pt idx="417">
                  <c:v>-2121.3535461451334</c:v>
                </c:pt>
                <c:pt idx="418">
                  <c:v>-2121.3535461451334</c:v>
                </c:pt>
                <c:pt idx="419">
                  <c:v>-2121.3535461451334</c:v>
                </c:pt>
                <c:pt idx="420">
                  <c:v>-2121.3535461451334</c:v>
                </c:pt>
                <c:pt idx="421">
                  <c:v>-2121.3535461451334</c:v>
                </c:pt>
                <c:pt idx="422">
                  <c:v>-2121.3535461451334</c:v>
                </c:pt>
                <c:pt idx="423">
                  <c:v>-2121.3535461451334</c:v>
                </c:pt>
                <c:pt idx="424">
                  <c:v>-2121.3535461451334</c:v>
                </c:pt>
                <c:pt idx="425">
                  <c:v>-2121.3535461451334</c:v>
                </c:pt>
                <c:pt idx="426">
                  <c:v>-2121.3535461451334</c:v>
                </c:pt>
                <c:pt idx="427">
                  <c:v>-2121.3535461451334</c:v>
                </c:pt>
                <c:pt idx="428">
                  <c:v>-2121.3535461451334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104-4C11-A6C8-807D3BDEF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1298831"/>
        <c:axId val="1131311311"/>
      </c:scatterChart>
      <c:scatterChart>
        <c:scatterStyle val="lineMarker"/>
        <c:varyColors val="0"/>
        <c:ser>
          <c:idx val="0"/>
          <c:order val="0"/>
          <c:tx>
            <c:strRef>
              <c:f>GrafikGen!$B$1</c:f>
              <c:strCache>
                <c:ptCount val="1"/>
                <c:pt idx="0">
                  <c:v>Position [mm]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GrafikGen!#REF!</c:f>
            </c:numRef>
          </c:xVal>
          <c:yVal>
            <c:numRef>
              <c:f>GrafikGen!$B$2:$B$1002</c:f>
              <c:numCache>
                <c:formatCode>General</c:formatCode>
                <c:ptCount val="1001"/>
                <c:pt idx="0">
                  <c:v>0</c:v>
                </c:pt>
                <c:pt idx="1">
                  <c:v>2.2050000000000005E-6</c:v>
                </c:pt>
                <c:pt idx="2">
                  <c:v>6.6150000000000019E-6</c:v>
                </c:pt>
                <c:pt idx="3">
                  <c:v>1.3230000000000004E-5</c:v>
                </c:pt>
                <c:pt idx="4">
                  <c:v>2.2050000000000007E-5</c:v>
                </c:pt>
                <c:pt idx="5">
                  <c:v>3.3075000000000011E-5</c:v>
                </c:pt>
                <c:pt idx="6">
                  <c:v>4.6305000000000012E-5</c:v>
                </c:pt>
                <c:pt idx="7">
                  <c:v>6.1740000000000015E-5</c:v>
                </c:pt>
                <c:pt idx="8">
                  <c:v>7.9380000000000016E-5</c:v>
                </c:pt>
                <c:pt idx="9">
                  <c:v>9.9225000000000013E-5</c:v>
                </c:pt>
                <c:pt idx="10">
                  <c:v>1.2127500000000002E-4</c:v>
                </c:pt>
                <c:pt idx="11">
                  <c:v>1.4553000000000002E-4</c:v>
                </c:pt>
                <c:pt idx="12">
                  <c:v>1.7199000000000004E-4</c:v>
                </c:pt>
                <c:pt idx="13">
                  <c:v>2.0065500000000005E-4</c:v>
                </c:pt>
                <c:pt idx="14">
                  <c:v>2.3152500000000006E-4</c:v>
                </c:pt>
                <c:pt idx="15">
                  <c:v>2.6460000000000003E-4</c:v>
                </c:pt>
                <c:pt idx="16">
                  <c:v>2.9988000000000004E-4</c:v>
                </c:pt>
                <c:pt idx="17">
                  <c:v>3.3736500000000006E-4</c:v>
                </c:pt>
                <c:pt idx="18">
                  <c:v>3.7705500000000006E-4</c:v>
                </c:pt>
                <c:pt idx="19">
                  <c:v>4.1895000000000007E-4</c:v>
                </c:pt>
                <c:pt idx="20">
                  <c:v>4.6305000000000006E-4</c:v>
                </c:pt>
                <c:pt idx="21">
                  <c:v>5.0935500000000007E-4</c:v>
                </c:pt>
                <c:pt idx="22">
                  <c:v>5.5786500000000005E-4</c:v>
                </c:pt>
                <c:pt idx="23">
                  <c:v>6.0858000000000006E-4</c:v>
                </c:pt>
                <c:pt idx="24">
                  <c:v>6.6150000000000009E-4</c:v>
                </c:pt>
                <c:pt idx="25">
                  <c:v>7.1662500000000014E-4</c:v>
                </c:pt>
                <c:pt idx="26">
                  <c:v>7.7395500000000011E-4</c:v>
                </c:pt>
                <c:pt idx="27">
                  <c:v>8.334900000000001E-4</c:v>
                </c:pt>
                <c:pt idx="28">
                  <c:v>8.9523000000000011E-4</c:v>
                </c:pt>
                <c:pt idx="29">
                  <c:v>9.5917500000000015E-4</c:v>
                </c:pt>
                <c:pt idx="30">
                  <c:v>1.0253250000000001E-3</c:v>
                </c:pt>
                <c:pt idx="31">
                  <c:v>1.0936800000000001E-3</c:v>
                </c:pt>
                <c:pt idx="32">
                  <c:v>1.1642400000000002E-3</c:v>
                </c:pt>
                <c:pt idx="33">
                  <c:v>1.2370050000000002E-3</c:v>
                </c:pt>
                <c:pt idx="34">
                  <c:v>1.3119750000000002E-3</c:v>
                </c:pt>
                <c:pt idx="35">
                  <c:v>1.3891500000000002E-3</c:v>
                </c:pt>
                <c:pt idx="36">
                  <c:v>1.4685300000000002E-3</c:v>
                </c:pt>
                <c:pt idx="37">
                  <c:v>1.5501150000000003E-3</c:v>
                </c:pt>
                <c:pt idx="38">
                  <c:v>1.6339050000000004E-3</c:v>
                </c:pt>
                <c:pt idx="39">
                  <c:v>1.7199000000000003E-3</c:v>
                </c:pt>
                <c:pt idx="40">
                  <c:v>1.8081000000000004E-3</c:v>
                </c:pt>
                <c:pt idx="41">
                  <c:v>1.8985050000000004E-3</c:v>
                </c:pt>
                <c:pt idx="42">
                  <c:v>1.9911150000000003E-3</c:v>
                </c:pt>
                <c:pt idx="43">
                  <c:v>2.0859300000000006E-3</c:v>
                </c:pt>
                <c:pt idx="44">
                  <c:v>2.1829500000000008E-3</c:v>
                </c:pt>
                <c:pt idx="45">
                  <c:v>2.2821750000000009E-3</c:v>
                </c:pt>
                <c:pt idx="46">
                  <c:v>2.3836050000000009E-3</c:v>
                </c:pt>
                <c:pt idx="47">
                  <c:v>2.4872400000000008E-3</c:v>
                </c:pt>
                <c:pt idx="48">
                  <c:v>2.5930800000000011E-3</c:v>
                </c:pt>
                <c:pt idx="49">
                  <c:v>2.7011250000000013E-3</c:v>
                </c:pt>
                <c:pt idx="50">
                  <c:v>2.8113750000000014E-3</c:v>
                </c:pt>
                <c:pt idx="51">
                  <c:v>2.9238300000000014E-3</c:v>
                </c:pt>
                <c:pt idx="52">
                  <c:v>3.0384900000000013E-3</c:v>
                </c:pt>
                <c:pt idx="53">
                  <c:v>3.1553550000000016E-3</c:v>
                </c:pt>
                <c:pt idx="54">
                  <c:v>3.2744250000000018E-3</c:v>
                </c:pt>
                <c:pt idx="55">
                  <c:v>3.3957000000000019E-3</c:v>
                </c:pt>
                <c:pt idx="56">
                  <c:v>3.519180000000002E-3</c:v>
                </c:pt>
                <c:pt idx="57">
                  <c:v>3.6448650000000023E-3</c:v>
                </c:pt>
                <c:pt idx="58">
                  <c:v>3.7727550000000026E-3</c:v>
                </c:pt>
                <c:pt idx="59">
                  <c:v>3.9028500000000028E-3</c:v>
                </c:pt>
                <c:pt idx="60">
                  <c:v>4.035150000000003E-3</c:v>
                </c:pt>
                <c:pt idx="61">
                  <c:v>4.169655000000003E-3</c:v>
                </c:pt>
                <c:pt idx="62">
                  <c:v>4.306365000000003E-3</c:v>
                </c:pt>
                <c:pt idx="63">
                  <c:v>4.4452800000000028E-3</c:v>
                </c:pt>
                <c:pt idx="64">
                  <c:v>4.5864000000000035E-3</c:v>
                </c:pt>
                <c:pt idx="65">
                  <c:v>4.7297250000000041E-3</c:v>
                </c:pt>
                <c:pt idx="66">
                  <c:v>4.8752550000000046E-3</c:v>
                </c:pt>
                <c:pt idx="67">
                  <c:v>5.022990000000005E-3</c:v>
                </c:pt>
                <c:pt idx="68">
                  <c:v>5.1729300000000053E-3</c:v>
                </c:pt>
                <c:pt idx="69">
                  <c:v>5.3250750000000055E-3</c:v>
                </c:pt>
                <c:pt idx="70">
                  <c:v>5.4794250000000056E-3</c:v>
                </c:pt>
                <c:pt idx="71">
                  <c:v>5.6359800000000057E-3</c:v>
                </c:pt>
                <c:pt idx="72">
                  <c:v>5.7947400000000057E-3</c:v>
                </c:pt>
                <c:pt idx="73">
                  <c:v>5.9557050000000056E-3</c:v>
                </c:pt>
                <c:pt idx="74">
                  <c:v>6.1188750000000063E-3</c:v>
                </c:pt>
                <c:pt idx="75">
                  <c:v>6.2842500000000068E-3</c:v>
                </c:pt>
                <c:pt idx="76">
                  <c:v>6.4518300000000074E-3</c:v>
                </c:pt>
                <c:pt idx="77">
                  <c:v>6.6216150000000078E-3</c:v>
                </c:pt>
                <c:pt idx="78">
                  <c:v>6.7936050000000081E-3</c:v>
                </c:pt>
                <c:pt idx="79">
                  <c:v>6.9678000000000084E-3</c:v>
                </c:pt>
                <c:pt idx="80">
                  <c:v>7.1442000000000085E-3</c:v>
                </c:pt>
                <c:pt idx="81">
                  <c:v>7.3228050000000086E-3</c:v>
                </c:pt>
                <c:pt idx="82">
                  <c:v>7.5036150000000086E-3</c:v>
                </c:pt>
                <c:pt idx="83">
                  <c:v>7.6866300000000085E-3</c:v>
                </c:pt>
                <c:pt idx="84">
                  <c:v>7.8718500000000084E-3</c:v>
                </c:pt>
                <c:pt idx="85">
                  <c:v>8.0592750000000081E-3</c:v>
                </c:pt>
                <c:pt idx="86">
                  <c:v>8.2489050000000078E-3</c:v>
                </c:pt>
                <c:pt idx="87">
                  <c:v>8.4407400000000073E-3</c:v>
                </c:pt>
                <c:pt idx="88">
                  <c:v>8.6347800000000068E-3</c:v>
                </c:pt>
                <c:pt idx="89">
                  <c:v>8.831025000000008E-3</c:v>
                </c:pt>
                <c:pt idx="90">
                  <c:v>9.029475000000009E-3</c:v>
                </c:pt>
                <c:pt idx="91">
                  <c:v>9.23013000000001E-3</c:v>
                </c:pt>
                <c:pt idx="92">
                  <c:v>9.4329900000000109E-3</c:v>
                </c:pt>
                <c:pt idx="93">
                  <c:v>9.6380550000000117E-3</c:v>
                </c:pt>
                <c:pt idx="94">
                  <c:v>9.8453250000000124E-3</c:v>
                </c:pt>
                <c:pt idx="95">
                  <c:v>1.0054800000000013E-2</c:v>
                </c:pt>
                <c:pt idx="96">
                  <c:v>1.0266480000000014E-2</c:v>
                </c:pt>
                <c:pt idx="97">
                  <c:v>1.0480365000000014E-2</c:v>
                </c:pt>
                <c:pt idx="98">
                  <c:v>1.0696455000000014E-2</c:v>
                </c:pt>
                <c:pt idx="99">
                  <c:v>1.0914750000000015E-2</c:v>
                </c:pt>
                <c:pt idx="100">
                  <c:v>1.1135250000000015E-2</c:v>
                </c:pt>
                <c:pt idx="101">
                  <c:v>1.1357955000000015E-2</c:v>
                </c:pt>
                <c:pt idx="102">
                  <c:v>1.1582865000000015E-2</c:v>
                </c:pt>
                <c:pt idx="103">
                  <c:v>1.1809980000000015E-2</c:v>
                </c:pt>
                <c:pt idx="104">
                  <c:v>1.2039300000000015E-2</c:v>
                </c:pt>
                <c:pt idx="105">
                  <c:v>1.2270825000000015E-2</c:v>
                </c:pt>
                <c:pt idx="106">
                  <c:v>1.2504555000000014E-2</c:v>
                </c:pt>
                <c:pt idx="107">
                  <c:v>1.2740490000000014E-2</c:v>
                </c:pt>
                <c:pt idx="108">
                  <c:v>1.2978630000000014E-2</c:v>
                </c:pt>
                <c:pt idx="109">
                  <c:v>1.3218975000000013E-2</c:v>
                </c:pt>
                <c:pt idx="110">
                  <c:v>1.3461525000000012E-2</c:v>
                </c:pt>
                <c:pt idx="111">
                  <c:v>1.3706280000000012E-2</c:v>
                </c:pt>
                <c:pt idx="112">
                  <c:v>1.3953240000000013E-2</c:v>
                </c:pt>
                <c:pt idx="113">
                  <c:v>1.4202405000000013E-2</c:v>
                </c:pt>
                <c:pt idx="114">
                  <c:v>1.4453775000000014E-2</c:v>
                </c:pt>
                <c:pt idx="115">
                  <c:v>1.4707350000000015E-2</c:v>
                </c:pt>
                <c:pt idx="116">
                  <c:v>1.4963130000000015E-2</c:v>
                </c:pt>
                <c:pt idx="117">
                  <c:v>1.5221115000000016E-2</c:v>
                </c:pt>
                <c:pt idx="118">
                  <c:v>1.5481305000000016E-2</c:v>
                </c:pt>
                <c:pt idx="119">
                  <c:v>1.5743700000000017E-2</c:v>
                </c:pt>
                <c:pt idx="120">
                  <c:v>1.6008300000000017E-2</c:v>
                </c:pt>
                <c:pt idx="121">
                  <c:v>1.6275105000000015E-2</c:v>
                </c:pt>
                <c:pt idx="122">
                  <c:v>1.6544115000000015E-2</c:v>
                </c:pt>
                <c:pt idx="123">
                  <c:v>1.6815330000000014E-2</c:v>
                </c:pt>
                <c:pt idx="124">
                  <c:v>1.7088750000000014E-2</c:v>
                </c:pt>
                <c:pt idx="125">
                  <c:v>1.7364375000000015E-2</c:v>
                </c:pt>
                <c:pt idx="126">
                  <c:v>1.7642205000000015E-2</c:v>
                </c:pt>
                <c:pt idx="127">
                  <c:v>1.7922240000000016E-2</c:v>
                </c:pt>
                <c:pt idx="128">
                  <c:v>1.8204480000000016E-2</c:v>
                </c:pt>
                <c:pt idx="129">
                  <c:v>1.8488925000000017E-2</c:v>
                </c:pt>
                <c:pt idx="130">
                  <c:v>1.8775575000000017E-2</c:v>
                </c:pt>
                <c:pt idx="131">
                  <c:v>1.9064430000000018E-2</c:v>
                </c:pt>
                <c:pt idx="132">
                  <c:v>1.9355490000000017E-2</c:v>
                </c:pt>
                <c:pt idx="133">
                  <c:v>1.9648755000000018E-2</c:v>
                </c:pt>
                <c:pt idx="134">
                  <c:v>1.9944225000000017E-2</c:v>
                </c:pt>
                <c:pt idx="135">
                  <c:v>2.0241900000000018E-2</c:v>
                </c:pt>
                <c:pt idx="136">
                  <c:v>2.0541780000000016E-2</c:v>
                </c:pt>
                <c:pt idx="137">
                  <c:v>2.0843865000000017E-2</c:v>
                </c:pt>
                <c:pt idx="138">
                  <c:v>2.1148155000000016E-2</c:v>
                </c:pt>
                <c:pt idx="139">
                  <c:v>2.1454650000000016E-2</c:v>
                </c:pt>
                <c:pt idx="140">
                  <c:v>2.1763350000000015E-2</c:v>
                </c:pt>
                <c:pt idx="141">
                  <c:v>2.2074255000000015E-2</c:v>
                </c:pt>
                <c:pt idx="142">
                  <c:v>2.2387365000000013E-2</c:v>
                </c:pt>
                <c:pt idx="143">
                  <c:v>2.2702680000000013E-2</c:v>
                </c:pt>
                <c:pt idx="144">
                  <c:v>2.3020200000000011E-2</c:v>
                </c:pt>
                <c:pt idx="145">
                  <c:v>2.3339925000000011E-2</c:v>
                </c:pt>
                <c:pt idx="146">
                  <c:v>2.3661855000000009E-2</c:v>
                </c:pt>
                <c:pt idx="147">
                  <c:v>2.3985990000000009E-2</c:v>
                </c:pt>
                <c:pt idx="148">
                  <c:v>2.431233000000001E-2</c:v>
                </c:pt>
                <c:pt idx="149">
                  <c:v>2.464087500000001E-2</c:v>
                </c:pt>
                <c:pt idx="150">
                  <c:v>2.4971625000000011E-2</c:v>
                </c:pt>
                <c:pt idx="151">
                  <c:v>2.5304580000000011E-2</c:v>
                </c:pt>
                <c:pt idx="152">
                  <c:v>2.5639740000000012E-2</c:v>
                </c:pt>
                <c:pt idx="153">
                  <c:v>2.5977105000000011E-2</c:v>
                </c:pt>
                <c:pt idx="154">
                  <c:v>2.6316675000000012E-2</c:v>
                </c:pt>
                <c:pt idx="155">
                  <c:v>2.6658450000000011E-2</c:v>
                </c:pt>
                <c:pt idx="156">
                  <c:v>2.7002430000000011E-2</c:v>
                </c:pt>
                <c:pt idx="157">
                  <c:v>2.734861500000001E-2</c:v>
                </c:pt>
                <c:pt idx="158">
                  <c:v>2.7697005000000011E-2</c:v>
                </c:pt>
                <c:pt idx="159">
                  <c:v>2.8047600000000009E-2</c:v>
                </c:pt>
                <c:pt idx="160">
                  <c:v>2.840040000000001E-2</c:v>
                </c:pt>
                <c:pt idx="161">
                  <c:v>2.8755405000000008E-2</c:v>
                </c:pt>
                <c:pt idx="162">
                  <c:v>2.9112615000000008E-2</c:v>
                </c:pt>
                <c:pt idx="163">
                  <c:v>2.9472030000000007E-2</c:v>
                </c:pt>
                <c:pt idx="164">
                  <c:v>2.9833650000000007E-2</c:v>
                </c:pt>
                <c:pt idx="165">
                  <c:v>3.0197475000000005E-2</c:v>
                </c:pt>
                <c:pt idx="166">
                  <c:v>3.0563505000000005E-2</c:v>
                </c:pt>
                <c:pt idx="167">
                  <c:v>3.0931740000000003E-2</c:v>
                </c:pt>
                <c:pt idx="168">
                  <c:v>3.1302179999999999E-2</c:v>
                </c:pt>
                <c:pt idx="169">
                  <c:v>3.1674824999999997E-2</c:v>
                </c:pt>
                <c:pt idx="170">
                  <c:v>3.2049675E-2</c:v>
                </c:pt>
                <c:pt idx="171">
                  <c:v>3.2426730000000001E-2</c:v>
                </c:pt>
                <c:pt idx="172">
                  <c:v>3.280599E-2</c:v>
                </c:pt>
                <c:pt idx="173">
                  <c:v>3.3187454999999998E-2</c:v>
                </c:pt>
                <c:pt idx="174">
                  <c:v>3.3571125E-2</c:v>
                </c:pt>
                <c:pt idx="175">
                  <c:v>3.3957000000000001E-2</c:v>
                </c:pt>
                <c:pt idx="176">
                  <c:v>3.434508E-2</c:v>
                </c:pt>
                <c:pt idx="177">
                  <c:v>3.4735364999999997E-2</c:v>
                </c:pt>
                <c:pt idx="178">
                  <c:v>3.5127854999999999E-2</c:v>
                </c:pt>
                <c:pt idx="179">
                  <c:v>3.552255E-2</c:v>
                </c:pt>
                <c:pt idx="180">
                  <c:v>3.5919449999999999E-2</c:v>
                </c:pt>
                <c:pt idx="181">
                  <c:v>3.6318554999999995E-2</c:v>
                </c:pt>
                <c:pt idx="182">
                  <c:v>3.6719864999999997E-2</c:v>
                </c:pt>
                <c:pt idx="183">
                  <c:v>3.7123379999999997E-2</c:v>
                </c:pt>
                <c:pt idx="184">
                  <c:v>3.7529099999999996E-2</c:v>
                </c:pt>
                <c:pt idx="185">
                  <c:v>3.7937024999999992E-2</c:v>
                </c:pt>
                <c:pt idx="186">
                  <c:v>3.8347154999999994E-2</c:v>
                </c:pt>
                <c:pt idx="187">
                  <c:v>3.8759489999999994E-2</c:v>
                </c:pt>
                <c:pt idx="188">
                  <c:v>3.9174029999999992E-2</c:v>
                </c:pt>
                <c:pt idx="189">
                  <c:v>3.9590774999999988E-2</c:v>
                </c:pt>
                <c:pt idx="190">
                  <c:v>4.0009724999999989E-2</c:v>
                </c:pt>
                <c:pt idx="191">
                  <c:v>4.0429724999999986E-2</c:v>
                </c:pt>
                <c:pt idx="192">
                  <c:v>4.0849724999999983E-2</c:v>
                </c:pt>
                <c:pt idx="193">
                  <c:v>4.1269724999999979E-2</c:v>
                </c:pt>
                <c:pt idx="194">
                  <c:v>4.1689724999999976E-2</c:v>
                </c:pt>
                <c:pt idx="195">
                  <c:v>4.2109724999999973E-2</c:v>
                </c:pt>
                <c:pt idx="196">
                  <c:v>4.252972499999997E-2</c:v>
                </c:pt>
                <c:pt idx="197">
                  <c:v>4.2949724999999966E-2</c:v>
                </c:pt>
                <c:pt idx="198">
                  <c:v>4.3369724999999963E-2</c:v>
                </c:pt>
                <c:pt idx="199">
                  <c:v>4.378972499999996E-2</c:v>
                </c:pt>
                <c:pt idx="200">
                  <c:v>4.4209724999999957E-2</c:v>
                </c:pt>
                <c:pt idx="201">
                  <c:v>4.4629724999999953E-2</c:v>
                </c:pt>
                <c:pt idx="202">
                  <c:v>4.504972499999995E-2</c:v>
                </c:pt>
                <c:pt idx="203">
                  <c:v>4.5469724999999947E-2</c:v>
                </c:pt>
                <c:pt idx="204">
                  <c:v>4.5889724999999944E-2</c:v>
                </c:pt>
                <c:pt idx="205">
                  <c:v>4.6309724999999941E-2</c:v>
                </c:pt>
                <c:pt idx="206">
                  <c:v>4.6729724999999937E-2</c:v>
                </c:pt>
                <c:pt idx="207">
                  <c:v>4.7149724999999934E-2</c:v>
                </c:pt>
                <c:pt idx="208">
                  <c:v>4.7569724999999931E-2</c:v>
                </c:pt>
                <c:pt idx="209">
                  <c:v>4.7989724999999928E-2</c:v>
                </c:pt>
                <c:pt idx="210">
                  <c:v>4.8409724999999924E-2</c:v>
                </c:pt>
                <c:pt idx="211">
                  <c:v>4.8829724999999921E-2</c:v>
                </c:pt>
                <c:pt idx="212">
                  <c:v>4.9249724999999918E-2</c:v>
                </c:pt>
                <c:pt idx="213">
                  <c:v>4.9669724999999915E-2</c:v>
                </c:pt>
                <c:pt idx="214">
                  <c:v>5.0089724999999911E-2</c:v>
                </c:pt>
                <c:pt idx="215">
                  <c:v>5.0509724999999908E-2</c:v>
                </c:pt>
                <c:pt idx="216">
                  <c:v>5.0929724999999905E-2</c:v>
                </c:pt>
                <c:pt idx="217">
                  <c:v>5.1349724999999902E-2</c:v>
                </c:pt>
                <c:pt idx="218">
                  <c:v>5.1769724999999898E-2</c:v>
                </c:pt>
                <c:pt idx="219">
                  <c:v>5.2189724999999895E-2</c:v>
                </c:pt>
                <c:pt idx="220">
                  <c:v>5.2609724999999892E-2</c:v>
                </c:pt>
                <c:pt idx="221">
                  <c:v>5.3029724999999889E-2</c:v>
                </c:pt>
                <c:pt idx="222">
                  <c:v>5.3449724999999886E-2</c:v>
                </c:pt>
                <c:pt idx="223">
                  <c:v>5.3869724999999882E-2</c:v>
                </c:pt>
                <c:pt idx="224">
                  <c:v>5.4289724999999879E-2</c:v>
                </c:pt>
                <c:pt idx="225">
                  <c:v>5.4709724999999876E-2</c:v>
                </c:pt>
                <c:pt idx="226">
                  <c:v>5.5129724999999873E-2</c:v>
                </c:pt>
                <c:pt idx="227">
                  <c:v>5.5549724999999869E-2</c:v>
                </c:pt>
                <c:pt idx="228">
                  <c:v>5.5969724999999866E-2</c:v>
                </c:pt>
                <c:pt idx="229">
                  <c:v>5.6389724999999863E-2</c:v>
                </c:pt>
                <c:pt idx="230">
                  <c:v>5.680972499999986E-2</c:v>
                </c:pt>
                <c:pt idx="231">
                  <c:v>5.7229724999999856E-2</c:v>
                </c:pt>
                <c:pt idx="232">
                  <c:v>5.7649724999999853E-2</c:v>
                </c:pt>
                <c:pt idx="233">
                  <c:v>5.806972499999985E-2</c:v>
                </c:pt>
                <c:pt idx="234">
                  <c:v>5.8489724999999847E-2</c:v>
                </c:pt>
                <c:pt idx="235">
                  <c:v>5.8909724999999843E-2</c:v>
                </c:pt>
                <c:pt idx="236">
                  <c:v>5.932972499999984E-2</c:v>
                </c:pt>
                <c:pt idx="237">
                  <c:v>5.9749724999999837E-2</c:v>
                </c:pt>
                <c:pt idx="238">
                  <c:v>6.0169724999999834E-2</c:v>
                </c:pt>
                <c:pt idx="239">
                  <c:v>6.0587519999999832E-2</c:v>
                </c:pt>
                <c:pt idx="240">
                  <c:v>6.1003109999999833E-2</c:v>
                </c:pt>
                <c:pt idx="241">
                  <c:v>6.1416494999999835E-2</c:v>
                </c:pt>
                <c:pt idx="242">
                  <c:v>6.1827674999999832E-2</c:v>
                </c:pt>
                <c:pt idx="243">
                  <c:v>6.2236649999999831E-2</c:v>
                </c:pt>
                <c:pt idx="244">
                  <c:v>6.2643419999999825E-2</c:v>
                </c:pt>
                <c:pt idx="245">
                  <c:v>6.304798499999982E-2</c:v>
                </c:pt>
                <c:pt idx="246">
                  <c:v>6.3450344999999825E-2</c:v>
                </c:pt>
                <c:pt idx="247">
                  <c:v>6.3850499999999824E-2</c:v>
                </c:pt>
                <c:pt idx="248">
                  <c:v>6.4248449999999818E-2</c:v>
                </c:pt>
                <c:pt idx="249">
                  <c:v>6.4644194999999821E-2</c:v>
                </c:pt>
                <c:pt idx="250">
                  <c:v>6.5037734999999819E-2</c:v>
                </c:pt>
                <c:pt idx="251">
                  <c:v>6.5429069999999825E-2</c:v>
                </c:pt>
                <c:pt idx="252">
                  <c:v>6.5818199999999827E-2</c:v>
                </c:pt>
                <c:pt idx="253">
                  <c:v>6.6205124999999823E-2</c:v>
                </c:pt>
                <c:pt idx="254">
                  <c:v>6.6589844999999828E-2</c:v>
                </c:pt>
                <c:pt idx="255">
                  <c:v>6.6972359999999828E-2</c:v>
                </c:pt>
                <c:pt idx="256">
                  <c:v>6.7352669999999823E-2</c:v>
                </c:pt>
                <c:pt idx="257">
                  <c:v>6.7730774999999827E-2</c:v>
                </c:pt>
                <c:pt idx="258">
                  <c:v>6.8106674999999825E-2</c:v>
                </c:pt>
                <c:pt idx="259">
                  <c:v>6.8480369999999818E-2</c:v>
                </c:pt>
                <c:pt idx="260">
                  <c:v>6.885185999999982E-2</c:v>
                </c:pt>
                <c:pt idx="261">
                  <c:v>6.9221144999999817E-2</c:v>
                </c:pt>
                <c:pt idx="262">
                  <c:v>6.9588224999999823E-2</c:v>
                </c:pt>
                <c:pt idx="263">
                  <c:v>6.9953099999999824E-2</c:v>
                </c:pt>
                <c:pt idx="264">
                  <c:v>7.0315769999999819E-2</c:v>
                </c:pt>
                <c:pt idx="265">
                  <c:v>7.0676234999999824E-2</c:v>
                </c:pt>
                <c:pt idx="266">
                  <c:v>7.1034494999999823E-2</c:v>
                </c:pt>
                <c:pt idx="267">
                  <c:v>7.1390549999999817E-2</c:v>
                </c:pt>
                <c:pt idx="268">
                  <c:v>7.1744399999999819E-2</c:v>
                </c:pt>
                <c:pt idx="269">
                  <c:v>7.2096044999999817E-2</c:v>
                </c:pt>
                <c:pt idx="270">
                  <c:v>7.2445484999999823E-2</c:v>
                </c:pt>
                <c:pt idx="271">
                  <c:v>7.2792719999999825E-2</c:v>
                </c:pt>
                <c:pt idx="272">
                  <c:v>7.3137749999999821E-2</c:v>
                </c:pt>
                <c:pt idx="273">
                  <c:v>7.3480574999999826E-2</c:v>
                </c:pt>
                <c:pt idx="274">
                  <c:v>7.3821194999999826E-2</c:v>
                </c:pt>
                <c:pt idx="275">
                  <c:v>7.415960999999982E-2</c:v>
                </c:pt>
                <c:pt idx="276">
                  <c:v>7.4495819999999824E-2</c:v>
                </c:pt>
                <c:pt idx="277">
                  <c:v>7.4829824999999822E-2</c:v>
                </c:pt>
                <c:pt idx="278">
                  <c:v>7.5161624999999829E-2</c:v>
                </c:pt>
                <c:pt idx="279">
                  <c:v>7.5491219999999831E-2</c:v>
                </c:pt>
                <c:pt idx="280">
                  <c:v>7.5818609999999828E-2</c:v>
                </c:pt>
                <c:pt idx="281">
                  <c:v>7.6143794999999834E-2</c:v>
                </c:pt>
                <c:pt idx="282">
                  <c:v>7.6466774999999834E-2</c:v>
                </c:pt>
                <c:pt idx="283">
                  <c:v>7.678754999999983E-2</c:v>
                </c:pt>
                <c:pt idx="284">
                  <c:v>7.7106119999999834E-2</c:v>
                </c:pt>
                <c:pt idx="285">
                  <c:v>7.7422484999999833E-2</c:v>
                </c:pt>
                <c:pt idx="286">
                  <c:v>7.7736644999999827E-2</c:v>
                </c:pt>
                <c:pt idx="287">
                  <c:v>7.8048599999999829E-2</c:v>
                </c:pt>
                <c:pt idx="288">
                  <c:v>7.8358349999999827E-2</c:v>
                </c:pt>
                <c:pt idx="289">
                  <c:v>7.8665894999999833E-2</c:v>
                </c:pt>
                <c:pt idx="290">
                  <c:v>7.8971234999999834E-2</c:v>
                </c:pt>
                <c:pt idx="291">
                  <c:v>7.927436999999983E-2</c:v>
                </c:pt>
                <c:pt idx="292">
                  <c:v>7.9575299999999835E-2</c:v>
                </c:pt>
                <c:pt idx="293">
                  <c:v>7.9874024999999835E-2</c:v>
                </c:pt>
                <c:pt idx="294">
                  <c:v>8.0170544999999829E-2</c:v>
                </c:pt>
                <c:pt idx="295">
                  <c:v>8.0464859999999833E-2</c:v>
                </c:pt>
                <c:pt idx="296">
                  <c:v>8.0756969999999831E-2</c:v>
                </c:pt>
                <c:pt idx="297">
                  <c:v>8.1046874999999838E-2</c:v>
                </c:pt>
                <c:pt idx="298">
                  <c:v>8.133457499999984E-2</c:v>
                </c:pt>
                <c:pt idx="299">
                  <c:v>8.1620069999999836E-2</c:v>
                </c:pt>
                <c:pt idx="300">
                  <c:v>8.1903359999999842E-2</c:v>
                </c:pt>
                <c:pt idx="301">
                  <c:v>8.2184444999999842E-2</c:v>
                </c:pt>
                <c:pt idx="302">
                  <c:v>8.2463324999999837E-2</c:v>
                </c:pt>
                <c:pt idx="303">
                  <c:v>8.2739999999999841E-2</c:v>
                </c:pt>
                <c:pt idx="304">
                  <c:v>8.301446999999984E-2</c:v>
                </c:pt>
                <c:pt idx="305">
                  <c:v>8.3286734999999834E-2</c:v>
                </c:pt>
                <c:pt idx="306">
                  <c:v>8.3556794999999837E-2</c:v>
                </c:pt>
                <c:pt idx="307">
                  <c:v>8.3824649999999834E-2</c:v>
                </c:pt>
                <c:pt idx="308">
                  <c:v>8.409029999999984E-2</c:v>
                </c:pt>
                <c:pt idx="309">
                  <c:v>8.4353744999999841E-2</c:v>
                </c:pt>
                <c:pt idx="310">
                  <c:v>8.4614984999999837E-2</c:v>
                </c:pt>
                <c:pt idx="311">
                  <c:v>8.4874019999999842E-2</c:v>
                </c:pt>
                <c:pt idx="312">
                  <c:v>8.5130849999999841E-2</c:v>
                </c:pt>
                <c:pt idx="313">
                  <c:v>8.5385474999999836E-2</c:v>
                </c:pt>
                <c:pt idx="314">
                  <c:v>8.5637894999999839E-2</c:v>
                </c:pt>
                <c:pt idx="315">
                  <c:v>8.5888109999999837E-2</c:v>
                </c:pt>
                <c:pt idx="316">
                  <c:v>8.6136119999999844E-2</c:v>
                </c:pt>
                <c:pt idx="317">
                  <c:v>8.6381924999999846E-2</c:v>
                </c:pt>
                <c:pt idx="318">
                  <c:v>8.6625524999999842E-2</c:v>
                </c:pt>
                <c:pt idx="319">
                  <c:v>8.6866919999999848E-2</c:v>
                </c:pt>
                <c:pt idx="320">
                  <c:v>8.7106109999999848E-2</c:v>
                </c:pt>
                <c:pt idx="321">
                  <c:v>8.7343094999999843E-2</c:v>
                </c:pt>
                <c:pt idx="322">
                  <c:v>8.7577874999999847E-2</c:v>
                </c:pt>
                <c:pt idx="323">
                  <c:v>8.7810449999999846E-2</c:v>
                </c:pt>
                <c:pt idx="324">
                  <c:v>8.8040819999999853E-2</c:v>
                </c:pt>
                <c:pt idx="325">
                  <c:v>8.8268984999999855E-2</c:v>
                </c:pt>
                <c:pt idx="326">
                  <c:v>8.8494944999999853E-2</c:v>
                </c:pt>
                <c:pt idx="327">
                  <c:v>8.8718699999999859E-2</c:v>
                </c:pt>
                <c:pt idx="328">
                  <c:v>8.894024999999986E-2</c:v>
                </c:pt>
                <c:pt idx="329">
                  <c:v>8.9159594999999855E-2</c:v>
                </c:pt>
                <c:pt idx="330">
                  <c:v>8.937673499999986E-2</c:v>
                </c:pt>
                <c:pt idx="331">
                  <c:v>8.9591669999999859E-2</c:v>
                </c:pt>
                <c:pt idx="332">
                  <c:v>8.9804399999999854E-2</c:v>
                </c:pt>
                <c:pt idx="333">
                  <c:v>9.0014924999999857E-2</c:v>
                </c:pt>
                <c:pt idx="334">
                  <c:v>9.0223244999999855E-2</c:v>
                </c:pt>
                <c:pt idx="335">
                  <c:v>9.0429359999999862E-2</c:v>
                </c:pt>
                <c:pt idx="336">
                  <c:v>9.0633269999999863E-2</c:v>
                </c:pt>
                <c:pt idx="337">
                  <c:v>9.083497499999986E-2</c:v>
                </c:pt>
                <c:pt idx="338">
                  <c:v>9.1034474999999865E-2</c:v>
                </c:pt>
                <c:pt idx="339">
                  <c:v>9.1231769999999865E-2</c:v>
                </c:pt>
                <c:pt idx="340">
                  <c:v>9.142685999999986E-2</c:v>
                </c:pt>
                <c:pt idx="341">
                  <c:v>9.1619744999999864E-2</c:v>
                </c:pt>
                <c:pt idx="342">
                  <c:v>9.1810424999999862E-2</c:v>
                </c:pt>
                <c:pt idx="343">
                  <c:v>9.199889999999987E-2</c:v>
                </c:pt>
                <c:pt idx="344">
                  <c:v>9.2185169999999872E-2</c:v>
                </c:pt>
                <c:pt idx="345">
                  <c:v>9.2369234999999869E-2</c:v>
                </c:pt>
                <c:pt idx="346">
                  <c:v>9.2551094999999875E-2</c:v>
                </c:pt>
                <c:pt idx="347">
                  <c:v>9.2730749999999876E-2</c:v>
                </c:pt>
                <c:pt idx="348">
                  <c:v>9.2908199999999871E-2</c:v>
                </c:pt>
                <c:pt idx="349">
                  <c:v>9.3083444999999876E-2</c:v>
                </c:pt>
                <c:pt idx="350">
                  <c:v>9.3256484999999875E-2</c:v>
                </c:pt>
                <c:pt idx="351">
                  <c:v>9.3427319999999869E-2</c:v>
                </c:pt>
                <c:pt idx="352">
                  <c:v>9.3595949999999872E-2</c:v>
                </c:pt>
                <c:pt idx="353">
                  <c:v>9.376237499999987E-2</c:v>
                </c:pt>
                <c:pt idx="354">
                  <c:v>9.3926594999999877E-2</c:v>
                </c:pt>
                <c:pt idx="355">
                  <c:v>9.4088609999999878E-2</c:v>
                </c:pt>
                <c:pt idx="356">
                  <c:v>9.4248419999999875E-2</c:v>
                </c:pt>
                <c:pt idx="357">
                  <c:v>9.440602499999988E-2</c:v>
                </c:pt>
                <c:pt idx="358">
                  <c:v>9.456142499999988E-2</c:v>
                </c:pt>
                <c:pt idx="359">
                  <c:v>9.4714619999999874E-2</c:v>
                </c:pt>
                <c:pt idx="360">
                  <c:v>9.4865609999999878E-2</c:v>
                </c:pt>
                <c:pt idx="361">
                  <c:v>9.5014394999999877E-2</c:v>
                </c:pt>
                <c:pt idx="362">
                  <c:v>9.5160974999999884E-2</c:v>
                </c:pt>
                <c:pt idx="363">
                  <c:v>9.5305349999999886E-2</c:v>
                </c:pt>
                <c:pt idx="364">
                  <c:v>9.5447519999999883E-2</c:v>
                </c:pt>
                <c:pt idx="365">
                  <c:v>9.5587484999999889E-2</c:v>
                </c:pt>
                <c:pt idx="366">
                  <c:v>9.5725244999999889E-2</c:v>
                </c:pt>
                <c:pt idx="367">
                  <c:v>9.5860799999999885E-2</c:v>
                </c:pt>
                <c:pt idx="368">
                  <c:v>9.5994149999999889E-2</c:v>
                </c:pt>
                <c:pt idx="369">
                  <c:v>9.6125294999999888E-2</c:v>
                </c:pt>
                <c:pt idx="370">
                  <c:v>9.6254234999999883E-2</c:v>
                </c:pt>
                <c:pt idx="371">
                  <c:v>9.6380969999999885E-2</c:v>
                </c:pt>
                <c:pt idx="372">
                  <c:v>9.6505499999999883E-2</c:v>
                </c:pt>
                <c:pt idx="373">
                  <c:v>9.6627824999999889E-2</c:v>
                </c:pt>
                <c:pt idx="374">
                  <c:v>9.6747944999999891E-2</c:v>
                </c:pt>
                <c:pt idx="375">
                  <c:v>9.6865859999999887E-2</c:v>
                </c:pt>
                <c:pt idx="376">
                  <c:v>9.6981569999999892E-2</c:v>
                </c:pt>
                <c:pt idx="377">
                  <c:v>9.7095074999999892E-2</c:v>
                </c:pt>
                <c:pt idx="378">
                  <c:v>9.7206374999999887E-2</c:v>
                </c:pt>
                <c:pt idx="379">
                  <c:v>9.731546999999989E-2</c:v>
                </c:pt>
                <c:pt idx="380">
                  <c:v>9.7422359999999888E-2</c:v>
                </c:pt>
                <c:pt idx="381">
                  <c:v>9.7527044999999896E-2</c:v>
                </c:pt>
                <c:pt idx="382">
                  <c:v>9.7629524999999898E-2</c:v>
                </c:pt>
                <c:pt idx="383">
                  <c:v>9.7729799999999895E-2</c:v>
                </c:pt>
                <c:pt idx="384">
                  <c:v>9.78278699999999E-2</c:v>
                </c:pt>
                <c:pt idx="385">
                  <c:v>9.7923734999999901E-2</c:v>
                </c:pt>
                <c:pt idx="386">
                  <c:v>9.8017394999999896E-2</c:v>
                </c:pt>
                <c:pt idx="387">
                  <c:v>9.81088499999999E-2</c:v>
                </c:pt>
                <c:pt idx="388">
                  <c:v>9.8198099999999899E-2</c:v>
                </c:pt>
                <c:pt idx="389">
                  <c:v>9.8285144999999893E-2</c:v>
                </c:pt>
                <c:pt idx="390">
                  <c:v>9.8369984999999896E-2</c:v>
                </c:pt>
                <c:pt idx="391">
                  <c:v>9.8452619999999894E-2</c:v>
                </c:pt>
                <c:pt idx="392">
                  <c:v>9.85330499999999E-2</c:v>
                </c:pt>
                <c:pt idx="393">
                  <c:v>9.8611274999999901E-2</c:v>
                </c:pt>
                <c:pt idx="394">
                  <c:v>9.8687294999999897E-2</c:v>
                </c:pt>
                <c:pt idx="395">
                  <c:v>9.8761109999999902E-2</c:v>
                </c:pt>
                <c:pt idx="396">
                  <c:v>9.8832719999999902E-2</c:v>
                </c:pt>
                <c:pt idx="397">
                  <c:v>9.8902124999999896E-2</c:v>
                </c:pt>
                <c:pt idx="398">
                  <c:v>9.89693249999999E-2</c:v>
                </c:pt>
                <c:pt idx="399">
                  <c:v>9.9034319999999898E-2</c:v>
                </c:pt>
                <c:pt idx="400">
                  <c:v>9.9097109999999905E-2</c:v>
                </c:pt>
                <c:pt idx="401">
                  <c:v>9.9157694999999907E-2</c:v>
                </c:pt>
                <c:pt idx="402">
                  <c:v>9.9216074999999904E-2</c:v>
                </c:pt>
                <c:pt idx="403">
                  <c:v>9.9272249999999909E-2</c:v>
                </c:pt>
                <c:pt idx="404">
                  <c:v>9.932621999999991E-2</c:v>
                </c:pt>
                <c:pt idx="405">
                  <c:v>9.9377984999999905E-2</c:v>
                </c:pt>
                <c:pt idx="406">
                  <c:v>9.9427544999999909E-2</c:v>
                </c:pt>
                <c:pt idx="407">
                  <c:v>9.9474899999999908E-2</c:v>
                </c:pt>
                <c:pt idx="408">
                  <c:v>9.9520049999999902E-2</c:v>
                </c:pt>
                <c:pt idx="409">
                  <c:v>9.9562994999999904E-2</c:v>
                </c:pt>
                <c:pt idx="410">
                  <c:v>9.9603734999999902E-2</c:v>
                </c:pt>
                <c:pt idx="411">
                  <c:v>9.9642269999999908E-2</c:v>
                </c:pt>
                <c:pt idx="412">
                  <c:v>9.9678599999999909E-2</c:v>
                </c:pt>
                <c:pt idx="413">
                  <c:v>9.9712724999999905E-2</c:v>
                </c:pt>
                <c:pt idx="414">
                  <c:v>9.974464499999991E-2</c:v>
                </c:pt>
                <c:pt idx="415">
                  <c:v>9.9774359999999909E-2</c:v>
                </c:pt>
                <c:pt idx="416">
                  <c:v>9.9801869999999904E-2</c:v>
                </c:pt>
                <c:pt idx="417">
                  <c:v>9.9827174999999907E-2</c:v>
                </c:pt>
                <c:pt idx="418">
                  <c:v>9.9850274999999905E-2</c:v>
                </c:pt>
                <c:pt idx="419">
                  <c:v>9.9871169999999912E-2</c:v>
                </c:pt>
                <c:pt idx="420">
                  <c:v>9.9889859999999914E-2</c:v>
                </c:pt>
                <c:pt idx="421">
                  <c:v>9.990634499999991E-2</c:v>
                </c:pt>
                <c:pt idx="422">
                  <c:v>9.9920624999999916E-2</c:v>
                </c:pt>
                <c:pt idx="423">
                  <c:v>9.9932699999999916E-2</c:v>
                </c:pt>
                <c:pt idx="424">
                  <c:v>9.9942569999999911E-2</c:v>
                </c:pt>
                <c:pt idx="425">
                  <c:v>9.9950234999999915E-2</c:v>
                </c:pt>
                <c:pt idx="426">
                  <c:v>9.9955694999999914E-2</c:v>
                </c:pt>
                <c:pt idx="427">
                  <c:v>9.9958949999999921E-2</c:v>
                </c:pt>
                <c:pt idx="428">
                  <c:v>9.9959999999999924E-2</c:v>
                </c:pt>
                <c:pt idx="429">
                  <c:v>9.9959999999999924E-2</c:v>
                </c:pt>
                <c:pt idx="430">
                  <c:v>9.9959999999999924E-2</c:v>
                </c:pt>
                <c:pt idx="431">
                  <c:v>9.9959999999999924E-2</c:v>
                </c:pt>
                <c:pt idx="432">
                  <c:v>9.9959999999999924E-2</c:v>
                </c:pt>
                <c:pt idx="433">
                  <c:v>9.9959999999999924E-2</c:v>
                </c:pt>
                <c:pt idx="434">
                  <c:v>9.9959999999999924E-2</c:v>
                </c:pt>
                <c:pt idx="435">
                  <c:v>9.9959999999999924E-2</c:v>
                </c:pt>
                <c:pt idx="436">
                  <c:v>9.9959999999999924E-2</c:v>
                </c:pt>
                <c:pt idx="437">
                  <c:v>9.9959999999999924E-2</c:v>
                </c:pt>
                <c:pt idx="438">
                  <c:v>9.9959999999999924E-2</c:v>
                </c:pt>
                <c:pt idx="439">
                  <c:v>9.9959999999999924E-2</c:v>
                </c:pt>
                <c:pt idx="440">
                  <c:v>9.9959999999999924E-2</c:v>
                </c:pt>
                <c:pt idx="441">
                  <c:v>9.9959999999999924E-2</c:v>
                </c:pt>
                <c:pt idx="442">
                  <c:v>9.9959999999999924E-2</c:v>
                </c:pt>
                <c:pt idx="443">
                  <c:v>9.9959999999999924E-2</c:v>
                </c:pt>
                <c:pt idx="444">
                  <c:v>9.9959999999999924E-2</c:v>
                </c:pt>
                <c:pt idx="445">
                  <c:v>9.9959999999999924E-2</c:v>
                </c:pt>
                <c:pt idx="446">
                  <c:v>9.9959999999999924E-2</c:v>
                </c:pt>
                <c:pt idx="447">
                  <c:v>9.9959999999999924E-2</c:v>
                </c:pt>
                <c:pt idx="448">
                  <c:v>9.9959999999999924E-2</c:v>
                </c:pt>
                <c:pt idx="449">
                  <c:v>9.9959999999999924E-2</c:v>
                </c:pt>
                <c:pt idx="450">
                  <c:v>9.9959999999999924E-2</c:v>
                </c:pt>
                <c:pt idx="451">
                  <c:v>9.9959999999999924E-2</c:v>
                </c:pt>
                <c:pt idx="452">
                  <c:v>9.9959999999999924E-2</c:v>
                </c:pt>
                <c:pt idx="453">
                  <c:v>9.9959999999999924E-2</c:v>
                </c:pt>
                <c:pt idx="454">
                  <c:v>9.9959999999999924E-2</c:v>
                </c:pt>
                <c:pt idx="455">
                  <c:v>9.9959999999999924E-2</c:v>
                </c:pt>
                <c:pt idx="456">
                  <c:v>9.9959999999999924E-2</c:v>
                </c:pt>
                <c:pt idx="457">
                  <c:v>9.9959999999999924E-2</c:v>
                </c:pt>
                <c:pt idx="458">
                  <c:v>9.9959999999999924E-2</c:v>
                </c:pt>
                <c:pt idx="459">
                  <c:v>9.9959999999999924E-2</c:v>
                </c:pt>
                <c:pt idx="460">
                  <c:v>9.9959999999999924E-2</c:v>
                </c:pt>
                <c:pt idx="461">
                  <c:v>9.9959999999999924E-2</c:v>
                </c:pt>
                <c:pt idx="462">
                  <c:v>9.9959999999999924E-2</c:v>
                </c:pt>
                <c:pt idx="463">
                  <c:v>9.9959999999999924E-2</c:v>
                </c:pt>
                <c:pt idx="464">
                  <c:v>9.9959999999999924E-2</c:v>
                </c:pt>
                <c:pt idx="465">
                  <c:v>9.9959999999999924E-2</c:v>
                </c:pt>
                <c:pt idx="466">
                  <c:v>9.9959999999999924E-2</c:v>
                </c:pt>
                <c:pt idx="467">
                  <c:v>9.9959999999999924E-2</c:v>
                </c:pt>
                <c:pt idx="468">
                  <c:v>9.9959999999999924E-2</c:v>
                </c:pt>
                <c:pt idx="469">
                  <c:v>9.9959999999999924E-2</c:v>
                </c:pt>
                <c:pt idx="470">
                  <c:v>9.9959999999999924E-2</c:v>
                </c:pt>
                <c:pt idx="471">
                  <c:v>9.9959999999999924E-2</c:v>
                </c:pt>
                <c:pt idx="472">
                  <c:v>9.9959999999999924E-2</c:v>
                </c:pt>
                <c:pt idx="473">
                  <c:v>9.9959999999999924E-2</c:v>
                </c:pt>
                <c:pt idx="474">
                  <c:v>9.9959999999999924E-2</c:v>
                </c:pt>
                <c:pt idx="475">
                  <c:v>9.9959999999999924E-2</c:v>
                </c:pt>
                <c:pt idx="476">
                  <c:v>9.9959999999999924E-2</c:v>
                </c:pt>
                <c:pt idx="477">
                  <c:v>9.9959999999999924E-2</c:v>
                </c:pt>
                <c:pt idx="478">
                  <c:v>9.9959999999999924E-2</c:v>
                </c:pt>
                <c:pt idx="479">
                  <c:v>9.9959999999999924E-2</c:v>
                </c:pt>
                <c:pt idx="480">
                  <c:v>9.9959999999999924E-2</c:v>
                </c:pt>
                <c:pt idx="481">
                  <c:v>9.9959999999999924E-2</c:v>
                </c:pt>
                <c:pt idx="482">
                  <c:v>9.9959999999999924E-2</c:v>
                </c:pt>
                <c:pt idx="483">
                  <c:v>9.9959999999999924E-2</c:v>
                </c:pt>
                <c:pt idx="484">
                  <c:v>9.9959999999999924E-2</c:v>
                </c:pt>
                <c:pt idx="485">
                  <c:v>9.9959999999999924E-2</c:v>
                </c:pt>
                <c:pt idx="486">
                  <c:v>9.9959999999999924E-2</c:v>
                </c:pt>
                <c:pt idx="487">
                  <c:v>9.9959999999999924E-2</c:v>
                </c:pt>
                <c:pt idx="488">
                  <c:v>9.9959999999999924E-2</c:v>
                </c:pt>
                <c:pt idx="489">
                  <c:v>9.9959999999999924E-2</c:v>
                </c:pt>
                <c:pt idx="490">
                  <c:v>9.9959999999999924E-2</c:v>
                </c:pt>
                <c:pt idx="491">
                  <c:v>9.9959999999999924E-2</c:v>
                </c:pt>
                <c:pt idx="492">
                  <c:v>9.9959999999999924E-2</c:v>
                </c:pt>
                <c:pt idx="493">
                  <c:v>9.9959999999999924E-2</c:v>
                </c:pt>
                <c:pt idx="494">
                  <c:v>9.9959999999999924E-2</c:v>
                </c:pt>
                <c:pt idx="495">
                  <c:v>9.9959999999999924E-2</c:v>
                </c:pt>
                <c:pt idx="496">
                  <c:v>9.9959999999999924E-2</c:v>
                </c:pt>
                <c:pt idx="497">
                  <c:v>9.9959999999999924E-2</c:v>
                </c:pt>
                <c:pt idx="498">
                  <c:v>9.9959999999999924E-2</c:v>
                </c:pt>
                <c:pt idx="499">
                  <c:v>9.9959999999999924E-2</c:v>
                </c:pt>
                <c:pt idx="500">
                  <c:v>9.9959999999999924E-2</c:v>
                </c:pt>
                <c:pt idx="501">
                  <c:v>9.9959999999999924E-2</c:v>
                </c:pt>
                <c:pt idx="502">
                  <c:v>9.9959999999999924E-2</c:v>
                </c:pt>
                <c:pt idx="503">
                  <c:v>9.9959999999999924E-2</c:v>
                </c:pt>
                <c:pt idx="504">
                  <c:v>9.9959999999999924E-2</c:v>
                </c:pt>
                <c:pt idx="505">
                  <c:v>9.9959999999999924E-2</c:v>
                </c:pt>
                <c:pt idx="506">
                  <c:v>9.9959999999999924E-2</c:v>
                </c:pt>
                <c:pt idx="507">
                  <c:v>9.9959999999999924E-2</c:v>
                </c:pt>
                <c:pt idx="508">
                  <c:v>9.9959999999999924E-2</c:v>
                </c:pt>
                <c:pt idx="509">
                  <c:v>9.9959999999999924E-2</c:v>
                </c:pt>
                <c:pt idx="510">
                  <c:v>9.9959999999999924E-2</c:v>
                </c:pt>
                <c:pt idx="511">
                  <c:v>9.9959999999999924E-2</c:v>
                </c:pt>
                <c:pt idx="512">
                  <c:v>9.9959999999999924E-2</c:v>
                </c:pt>
                <c:pt idx="513">
                  <c:v>9.9959999999999924E-2</c:v>
                </c:pt>
                <c:pt idx="514">
                  <c:v>9.9959999999999924E-2</c:v>
                </c:pt>
                <c:pt idx="515">
                  <c:v>9.9959999999999924E-2</c:v>
                </c:pt>
                <c:pt idx="516">
                  <c:v>9.9959999999999924E-2</c:v>
                </c:pt>
                <c:pt idx="517">
                  <c:v>9.9959999999999924E-2</c:v>
                </c:pt>
                <c:pt idx="518">
                  <c:v>9.9959999999999924E-2</c:v>
                </c:pt>
                <c:pt idx="519">
                  <c:v>9.9959999999999924E-2</c:v>
                </c:pt>
                <c:pt idx="520">
                  <c:v>9.9959999999999924E-2</c:v>
                </c:pt>
                <c:pt idx="521">
                  <c:v>9.9959999999999924E-2</c:v>
                </c:pt>
                <c:pt idx="522">
                  <c:v>9.9959999999999924E-2</c:v>
                </c:pt>
                <c:pt idx="523">
                  <c:v>9.9959999999999924E-2</c:v>
                </c:pt>
                <c:pt idx="524">
                  <c:v>9.9959999999999924E-2</c:v>
                </c:pt>
                <c:pt idx="525">
                  <c:v>9.9959999999999924E-2</c:v>
                </c:pt>
                <c:pt idx="526">
                  <c:v>9.9959999999999924E-2</c:v>
                </c:pt>
                <c:pt idx="527">
                  <c:v>9.9959999999999924E-2</c:v>
                </c:pt>
                <c:pt idx="528">
                  <c:v>9.9959999999999924E-2</c:v>
                </c:pt>
                <c:pt idx="529">
                  <c:v>9.9959999999999924E-2</c:v>
                </c:pt>
                <c:pt idx="530">
                  <c:v>9.9959999999999924E-2</c:v>
                </c:pt>
                <c:pt idx="531">
                  <c:v>9.9959999999999924E-2</c:v>
                </c:pt>
                <c:pt idx="532">
                  <c:v>9.9959999999999924E-2</c:v>
                </c:pt>
                <c:pt idx="533">
                  <c:v>9.9959999999999924E-2</c:v>
                </c:pt>
                <c:pt idx="534">
                  <c:v>9.9959999999999924E-2</c:v>
                </c:pt>
                <c:pt idx="535">
                  <c:v>9.9959999999999924E-2</c:v>
                </c:pt>
                <c:pt idx="536">
                  <c:v>9.9959999999999924E-2</c:v>
                </c:pt>
                <c:pt idx="537">
                  <c:v>9.9959999999999924E-2</c:v>
                </c:pt>
                <c:pt idx="538">
                  <c:v>9.9959999999999924E-2</c:v>
                </c:pt>
                <c:pt idx="539">
                  <c:v>9.9959999999999924E-2</c:v>
                </c:pt>
                <c:pt idx="540">
                  <c:v>9.9959999999999924E-2</c:v>
                </c:pt>
                <c:pt idx="541">
                  <c:v>9.9959999999999924E-2</c:v>
                </c:pt>
                <c:pt idx="542">
                  <c:v>9.9959999999999924E-2</c:v>
                </c:pt>
                <c:pt idx="543">
                  <c:v>9.9959999999999924E-2</c:v>
                </c:pt>
                <c:pt idx="544">
                  <c:v>9.9959999999999924E-2</c:v>
                </c:pt>
                <c:pt idx="545">
                  <c:v>9.9959999999999924E-2</c:v>
                </c:pt>
                <c:pt idx="546">
                  <c:v>9.9959999999999924E-2</c:v>
                </c:pt>
                <c:pt idx="547">
                  <c:v>9.9959999999999924E-2</c:v>
                </c:pt>
                <c:pt idx="548">
                  <c:v>9.9959999999999924E-2</c:v>
                </c:pt>
                <c:pt idx="549">
                  <c:v>9.9959999999999924E-2</c:v>
                </c:pt>
                <c:pt idx="550">
                  <c:v>9.9959999999999924E-2</c:v>
                </c:pt>
                <c:pt idx="551">
                  <c:v>9.9959999999999924E-2</c:v>
                </c:pt>
                <c:pt idx="552">
                  <c:v>9.9959999999999924E-2</c:v>
                </c:pt>
                <c:pt idx="553">
                  <c:v>9.9959999999999924E-2</c:v>
                </c:pt>
                <c:pt idx="554">
                  <c:v>9.9959999999999924E-2</c:v>
                </c:pt>
                <c:pt idx="555">
                  <c:v>9.9959999999999924E-2</c:v>
                </c:pt>
                <c:pt idx="556">
                  <c:v>9.9959999999999924E-2</c:v>
                </c:pt>
                <c:pt idx="557">
                  <c:v>9.9959999999999924E-2</c:v>
                </c:pt>
                <c:pt idx="558">
                  <c:v>9.9959999999999924E-2</c:v>
                </c:pt>
                <c:pt idx="559">
                  <c:v>9.9959999999999924E-2</c:v>
                </c:pt>
                <c:pt idx="560">
                  <c:v>9.9959999999999924E-2</c:v>
                </c:pt>
                <c:pt idx="561">
                  <c:v>9.9959999999999924E-2</c:v>
                </c:pt>
                <c:pt idx="562">
                  <c:v>9.9959999999999924E-2</c:v>
                </c:pt>
                <c:pt idx="563">
                  <c:v>9.9959999999999924E-2</c:v>
                </c:pt>
                <c:pt idx="564">
                  <c:v>9.9959999999999924E-2</c:v>
                </c:pt>
                <c:pt idx="565">
                  <c:v>9.9959999999999924E-2</c:v>
                </c:pt>
                <c:pt idx="566">
                  <c:v>9.9959999999999924E-2</c:v>
                </c:pt>
                <c:pt idx="567">
                  <c:v>9.9959999999999924E-2</c:v>
                </c:pt>
                <c:pt idx="568">
                  <c:v>9.9959999999999924E-2</c:v>
                </c:pt>
                <c:pt idx="569">
                  <c:v>9.9959999999999924E-2</c:v>
                </c:pt>
                <c:pt idx="570">
                  <c:v>9.9959999999999924E-2</c:v>
                </c:pt>
                <c:pt idx="571">
                  <c:v>9.9959999999999924E-2</c:v>
                </c:pt>
                <c:pt idx="572">
                  <c:v>9.9959999999999924E-2</c:v>
                </c:pt>
                <c:pt idx="573">
                  <c:v>9.9959999999999924E-2</c:v>
                </c:pt>
                <c:pt idx="574">
                  <c:v>9.9959999999999924E-2</c:v>
                </c:pt>
                <c:pt idx="575">
                  <c:v>9.9959999999999924E-2</c:v>
                </c:pt>
                <c:pt idx="576">
                  <c:v>9.9959999999999924E-2</c:v>
                </c:pt>
                <c:pt idx="577">
                  <c:v>9.9959999999999924E-2</c:v>
                </c:pt>
                <c:pt idx="578">
                  <c:v>9.9959999999999924E-2</c:v>
                </c:pt>
                <c:pt idx="579">
                  <c:v>9.9959999999999924E-2</c:v>
                </c:pt>
                <c:pt idx="580">
                  <c:v>9.9959999999999924E-2</c:v>
                </c:pt>
                <c:pt idx="581">
                  <c:v>9.9959999999999924E-2</c:v>
                </c:pt>
                <c:pt idx="582">
                  <c:v>9.9959999999999924E-2</c:v>
                </c:pt>
                <c:pt idx="583">
                  <c:v>9.9959999999999924E-2</c:v>
                </c:pt>
                <c:pt idx="584">
                  <c:v>9.9959999999999924E-2</c:v>
                </c:pt>
                <c:pt idx="585">
                  <c:v>9.9959999999999924E-2</c:v>
                </c:pt>
                <c:pt idx="586">
                  <c:v>9.9959999999999924E-2</c:v>
                </c:pt>
                <c:pt idx="587">
                  <c:v>9.9959999999999924E-2</c:v>
                </c:pt>
                <c:pt idx="588">
                  <c:v>9.9959999999999924E-2</c:v>
                </c:pt>
                <c:pt idx="589">
                  <c:v>9.9959999999999924E-2</c:v>
                </c:pt>
                <c:pt idx="590">
                  <c:v>9.9959999999999924E-2</c:v>
                </c:pt>
                <c:pt idx="591">
                  <c:v>9.9959999999999924E-2</c:v>
                </c:pt>
                <c:pt idx="592">
                  <c:v>9.9959999999999924E-2</c:v>
                </c:pt>
                <c:pt idx="593">
                  <c:v>9.9959999999999924E-2</c:v>
                </c:pt>
                <c:pt idx="594">
                  <c:v>9.9959999999999924E-2</c:v>
                </c:pt>
                <c:pt idx="595">
                  <c:v>9.9959999999999924E-2</c:v>
                </c:pt>
                <c:pt idx="596">
                  <c:v>9.9959999999999924E-2</c:v>
                </c:pt>
                <c:pt idx="597">
                  <c:v>9.9959999999999924E-2</c:v>
                </c:pt>
                <c:pt idx="598">
                  <c:v>9.9959999999999924E-2</c:v>
                </c:pt>
                <c:pt idx="599">
                  <c:v>9.9959999999999924E-2</c:v>
                </c:pt>
                <c:pt idx="600">
                  <c:v>9.9959999999999924E-2</c:v>
                </c:pt>
                <c:pt idx="601">
                  <c:v>9.9959999999999924E-2</c:v>
                </c:pt>
                <c:pt idx="602">
                  <c:v>9.9959999999999924E-2</c:v>
                </c:pt>
                <c:pt idx="603">
                  <c:v>9.9959999999999924E-2</c:v>
                </c:pt>
                <c:pt idx="604">
                  <c:v>9.9959999999999924E-2</c:v>
                </c:pt>
                <c:pt idx="605">
                  <c:v>9.9959999999999924E-2</c:v>
                </c:pt>
                <c:pt idx="606">
                  <c:v>9.9959999999999924E-2</c:v>
                </c:pt>
                <c:pt idx="607">
                  <c:v>9.9959999999999924E-2</c:v>
                </c:pt>
                <c:pt idx="608">
                  <c:v>9.9959999999999924E-2</c:v>
                </c:pt>
                <c:pt idx="609">
                  <c:v>9.9959999999999924E-2</c:v>
                </c:pt>
                <c:pt idx="610">
                  <c:v>9.9959999999999924E-2</c:v>
                </c:pt>
                <c:pt idx="611">
                  <c:v>9.9959999999999924E-2</c:v>
                </c:pt>
                <c:pt idx="612">
                  <c:v>9.9959999999999924E-2</c:v>
                </c:pt>
                <c:pt idx="613">
                  <c:v>9.9959999999999924E-2</c:v>
                </c:pt>
                <c:pt idx="614">
                  <c:v>9.9959999999999924E-2</c:v>
                </c:pt>
                <c:pt idx="615">
                  <c:v>9.9959999999999924E-2</c:v>
                </c:pt>
                <c:pt idx="616">
                  <c:v>9.9959999999999924E-2</c:v>
                </c:pt>
                <c:pt idx="617">
                  <c:v>9.9959999999999924E-2</c:v>
                </c:pt>
                <c:pt idx="618">
                  <c:v>9.9959999999999924E-2</c:v>
                </c:pt>
                <c:pt idx="619">
                  <c:v>9.9959999999999924E-2</c:v>
                </c:pt>
                <c:pt idx="620">
                  <c:v>9.9959999999999924E-2</c:v>
                </c:pt>
                <c:pt idx="621">
                  <c:v>9.9959999999999924E-2</c:v>
                </c:pt>
                <c:pt idx="622">
                  <c:v>9.9959999999999924E-2</c:v>
                </c:pt>
                <c:pt idx="623">
                  <c:v>9.9959999999999924E-2</c:v>
                </c:pt>
                <c:pt idx="624">
                  <c:v>9.9959999999999924E-2</c:v>
                </c:pt>
                <c:pt idx="625">
                  <c:v>9.9959999999999924E-2</c:v>
                </c:pt>
                <c:pt idx="626">
                  <c:v>9.9959999999999924E-2</c:v>
                </c:pt>
                <c:pt idx="627">
                  <c:v>9.9959999999999924E-2</c:v>
                </c:pt>
                <c:pt idx="628">
                  <c:v>9.9959999999999924E-2</c:v>
                </c:pt>
                <c:pt idx="629">
                  <c:v>9.9959999999999924E-2</c:v>
                </c:pt>
                <c:pt idx="630">
                  <c:v>9.9959999999999924E-2</c:v>
                </c:pt>
                <c:pt idx="631">
                  <c:v>9.9959999999999924E-2</c:v>
                </c:pt>
                <c:pt idx="632">
                  <c:v>9.9959999999999924E-2</c:v>
                </c:pt>
                <c:pt idx="633">
                  <c:v>9.9959999999999924E-2</c:v>
                </c:pt>
                <c:pt idx="634">
                  <c:v>9.9959999999999924E-2</c:v>
                </c:pt>
                <c:pt idx="635">
                  <c:v>9.9959999999999924E-2</c:v>
                </c:pt>
                <c:pt idx="636">
                  <c:v>9.9959999999999924E-2</c:v>
                </c:pt>
                <c:pt idx="637">
                  <c:v>9.9959999999999924E-2</c:v>
                </c:pt>
                <c:pt idx="638">
                  <c:v>9.9959999999999924E-2</c:v>
                </c:pt>
                <c:pt idx="639">
                  <c:v>9.9959999999999924E-2</c:v>
                </c:pt>
                <c:pt idx="640">
                  <c:v>9.9959999999999924E-2</c:v>
                </c:pt>
                <c:pt idx="641">
                  <c:v>9.9959999999999924E-2</c:v>
                </c:pt>
                <c:pt idx="642">
                  <c:v>9.9959999999999924E-2</c:v>
                </c:pt>
                <c:pt idx="643">
                  <c:v>9.9959999999999924E-2</c:v>
                </c:pt>
                <c:pt idx="644">
                  <c:v>9.9959999999999924E-2</c:v>
                </c:pt>
                <c:pt idx="645">
                  <c:v>9.9959999999999924E-2</c:v>
                </c:pt>
                <c:pt idx="646">
                  <c:v>9.9959999999999924E-2</c:v>
                </c:pt>
                <c:pt idx="647">
                  <c:v>9.9959999999999924E-2</c:v>
                </c:pt>
                <c:pt idx="648">
                  <c:v>9.9959999999999924E-2</c:v>
                </c:pt>
                <c:pt idx="649">
                  <c:v>9.9959999999999924E-2</c:v>
                </c:pt>
                <c:pt idx="650">
                  <c:v>9.9959999999999924E-2</c:v>
                </c:pt>
                <c:pt idx="651">
                  <c:v>9.9959999999999924E-2</c:v>
                </c:pt>
                <c:pt idx="652">
                  <c:v>9.9959999999999924E-2</c:v>
                </c:pt>
                <c:pt idx="653">
                  <c:v>9.9959999999999924E-2</c:v>
                </c:pt>
                <c:pt idx="654">
                  <c:v>9.9959999999999924E-2</c:v>
                </c:pt>
                <c:pt idx="655">
                  <c:v>9.9959999999999924E-2</c:v>
                </c:pt>
                <c:pt idx="656">
                  <c:v>9.9959999999999924E-2</c:v>
                </c:pt>
                <c:pt idx="657">
                  <c:v>9.9959999999999924E-2</c:v>
                </c:pt>
                <c:pt idx="658">
                  <c:v>9.9959999999999924E-2</c:v>
                </c:pt>
                <c:pt idx="659">
                  <c:v>9.9959999999999924E-2</c:v>
                </c:pt>
                <c:pt idx="660">
                  <c:v>9.9959999999999924E-2</c:v>
                </c:pt>
                <c:pt idx="661">
                  <c:v>9.9959999999999924E-2</c:v>
                </c:pt>
                <c:pt idx="662">
                  <c:v>9.9959999999999924E-2</c:v>
                </c:pt>
                <c:pt idx="663">
                  <c:v>9.9959999999999924E-2</c:v>
                </c:pt>
                <c:pt idx="664">
                  <c:v>9.9959999999999924E-2</c:v>
                </c:pt>
                <c:pt idx="665">
                  <c:v>9.9959999999999924E-2</c:v>
                </c:pt>
                <c:pt idx="666">
                  <c:v>9.9959999999999924E-2</c:v>
                </c:pt>
                <c:pt idx="667">
                  <c:v>9.9959999999999924E-2</c:v>
                </c:pt>
                <c:pt idx="668">
                  <c:v>9.9959999999999924E-2</c:v>
                </c:pt>
                <c:pt idx="669">
                  <c:v>9.9959999999999924E-2</c:v>
                </c:pt>
                <c:pt idx="670">
                  <c:v>9.9959999999999924E-2</c:v>
                </c:pt>
                <c:pt idx="671">
                  <c:v>9.9959999999999924E-2</c:v>
                </c:pt>
                <c:pt idx="672">
                  <c:v>9.9959999999999924E-2</c:v>
                </c:pt>
                <c:pt idx="673">
                  <c:v>9.9959999999999924E-2</c:v>
                </c:pt>
                <c:pt idx="674">
                  <c:v>9.9959999999999924E-2</c:v>
                </c:pt>
                <c:pt idx="675">
                  <c:v>9.9959999999999924E-2</c:v>
                </c:pt>
                <c:pt idx="676">
                  <c:v>9.9959999999999924E-2</c:v>
                </c:pt>
                <c:pt idx="677">
                  <c:v>9.9959999999999924E-2</c:v>
                </c:pt>
                <c:pt idx="678">
                  <c:v>9.9959999999999924E-2</c:v>
                </c:pt>
                <c:pt idx="679">
                  <c:v>9.9959999999999924E-2</c:v>
                </c:pt>
                <c:pt idx="680">
                  <c:v>9.9959999999999924E-2</c:v>
                </c:pt>
                <c:pt idx="681">
                  <c:v>9.9959999999999924E-2</c:v>
                </c:pt>
                <c:pt idx="682">
                  <c:v>9.9959999999999924E-2</c:v>
                </c:pt>
                <c:pt idx="683">
                  <c:v>9.9959999999999924E-2</c:v>
                </c:pt>
                <c:pt idx="684">
                  <c:v>9.9959999999999924E-2</c:v>
                </c:pt>
                <c:pt idx="685">
                  <c:v>9.9959999999999924E-2</c:v>
                </c:pt>
                <c:pt idx="686">
                  <c:v>9.9959999999999924E-2</c:v>
                </c:pt>
                <c:pt idx="687">
                  <c:v>9.9959999999999924E-2</c:v>
                </c:pt>
                <c:pt idx="688">
                  <c:v>9.9959999999999924E-2</c:v>
                </c:pt>
                <c:pt idx="689">
                  <c:v>9.9959999999999924E-2</c:v>
                </c:pt>
                <c:pt idx="690">
                  <c:v>9.9959999999999924E-2</c:v>
                </c:pt>
                <c:pt idx="691">
                  <c:v>9.9959999999999924E-2</c:v>
                </c:pt>
                <c:pt idx="692">
                  <c:v>9.9959999999999924E-2</c:v>
                </c:pt>
                <c:pt idx="693">
                  <c:v>9.9959999999999924E-2</c:v>
                </c:pt>
                <c:pt idx="694">
                  <c:v>9.9959999999999924E-2</c:v>
                </c:pt>
                <c:pt idx="695">
                  <c:v>9.9959999999999924E-2</c:v>
                </c:pt>
                <c:pt idx="696">
                  <c:v>9.9959999999999924E-2</c:v>
                </c:pt>
                <c:pt idx="697">
                  <c:v>9.9959999999999924E-2</c:v>
                </c:pt>
                <c:pt idx="698">
                  <c:v>9.9959999999999924E-2</c:v>
                </c:pt>
                <c:pt idx="699">
                  <c:v>9.9959999999999924E-2</c:v>
                </c:pt>
                <c:pt idx="700">
                  <c:v>9.9959999999999924E-2</c:v>
                </c:pt>
                <c:pt idx="701">
                  <c:v>9.9959999999999924E-2</c:v>
                </c:pt>
                <c:pt idx="702">
                  <c:v>9.9959999999999924E-2</c:v>
                </c:pt>
                <c:pt idx="703">
                  <c:v>9.9959999999999924E-2</c:v>
                </c:pt>
                <c:pt idx="704">
                  <c:v>9.9959999999999924E-2</c:v>
                </c:pt>
                <c:pt idx="705">
                  <c:v>9.9959999999999924E-2</c:v>
                </c:pt>
                <c:pt idx="706">
                  <c:v>9.9959999999999924E-2</c:v>
                </c:pt>
                <c:pt idx="707">
                  <c:v>9.9959999999999924E-2</c:v>
                </c:pt>
                <c:pt idx="708">
                  <c:v>9.9959999999999924E-2</c:v>
                </c:pt>
                <c:pt idx="709">
                  <c:v>9.9959999999999924E-2</c:v>
                </c:pt>
                <c:pt idx="710">
                  <c:v>9.9959999999999924E-2</c:v>
                </c:pt>
                <c:pt idx="711">
                  <c:v>9.9959999999999924E-2</c:v>
                </c:pt>
                <c:pt idx="712">
                  <c:v>9.9959999999999924E-2</c:v>
                </c:pt>
                <c:pt idx="713">
                  <c:v>9.9959999999999924E-2</c:v>
                </c:pt>
                <c:pt idx="714">
                  <c:v>9.9959999999999924E-2</c:v>
                </c:pt>
                <c:pt idx="715">
                  <c:v>9.9959999999999924E-2</c:v>
                </c:pt>
                <c:pt idx="716">
                  <c:v>9.9959999999999924E-2</c:v>
                </c:pt>
                <c:pt idx="717">
                  <c:v>9.9959999999999924E-2</c:v>
                </c:pt>
                <c:pt idx="718">
                  <c:v>9.9959999999999924E-2</c:v>
                </c:pt>
                <c:pt idx="719">
                  <c:v>9.9959999999999924E-2</c:v>
                </c:pt>
                <c:pt idx="720">
                  <c:v>9.9959999999999924E-2</c:v>
                </c:pt>
                <c:pt idx="721">
                  <c:v>9.9959999999999924E-2</c:v>
                </c:pt>
                <c:pt idx="722">
                  <c:v>9.9959999999999924E-2</c:v>
                </c:pt>
                <c:pt idx="723">
                  <c:v>9.9959999999999924E-2</c:v>
                </c:pt>
                <c:pt idx="724">
                  <c:v>9.9959999999999924E-2</c:v>
                </c:pt>
                <c:pt idx="725">
                  <c:v>9.9959999999999924E-2</c:v>
                </c:pt>
                <c:pt idx="726">
                  <c:v>9.9959999999999924E-2</c:v>
                </c:pt>
                <c:pt idx="727">
                  <c:v>9.9959999999999924E-2</c:v>
                </c:pt>
                <c:pt idx="728">
                  <c:v>9.9959999999999924E-2</c:v>
                </c:pt>
                <c:pt idx="729">
                  <c:v>9.9959999999999924E-2</c:v>
                </c:pt>
                <c:pt idx="730">
                  <c:v>9.9959999999999924E-2</c:v>
                </c:pt>
                <c:pt idx="731">
                  <c:v>9.9959999999999924E-2</c:v>
                </c:pt>
                <c:pt idx="732">
                  <c:v>9.9959999999999924E-2</c:v>
                </c:pt>
                <c:pt idx="733">
                  <c:v>9.9959999999999924E-2</c:v>
                </c:pt>
                <c:pt idx="734">
                  <c:v>9.9959999999999924E-2</c:v>
                </c:pt>
                <c:pt idx="735">
                  <c:v>9.9959999999999924E-2</c:v>
                </c:pt>
                <c:pt idx="736">
                  <c:v>9.9959999999999924E-2</c:v>
                </c:pt>
                <c:pt idx="737">
                  <c:v>9.9959999999999924E-2</c:v>
                </c:pt>
                <c:pt idx="738">
                  <c:v>9.9959999999999924E-2</c:v>
                </c:pt>
                <c:pt idx="739">
                  <c:v>9.9959999999999924E-2</c:v>
                </c:pt>
                <c:pt idx="740">
                  <c:v>9.9959999999999924E-2</c:v>
                </c:pt>
                <c:pt idx="741">
                  <c:v>9.9959999999999924E-2</c:v>
                </c:pt>
                <c:pt idx="742">
                  <c:v>9.9959999999999924E-2</c:v>
                </c:pt>
                <c:pt idx="743">
                  <c:v>9.9959999999999924E-2</c:v>
                </c:pt>
                <c:pt idx="744">
                  <c:v>9.9959999999999924E-2</c:v>
                </c:pt>
                <c:pt idx="745">
                  <c:v>9.9959999999999924E-2</c:v>
                </c:pt>
                <c:pt idx="746">
                  <c:v>9.9959999999999924E-2</c:v>
                </c:pt>
                <c:pt idx="747">
                  <c:v>9.9959999999999924E-2</c:v>
                </c:pt>
                <c:pt idx="748">
                  <c:v>9.9959999999999924E-2</c:v>
                </c:pt>
                <c:pt idx="749">
                  <c:v>9.9959999999999924E-2</c:v>
                </c:pt>
                <c:pt idx="750">
                  <c:v>9.9959999999999924E-2</c:v>
                </c:pt>
                <c:pt idx="751">
                  <c:v>9.9959999999999924E-2</c:v>
                </c:pt>
                <c:pt idx="752">
                  <c:v>9.9959999999999924E-2</c:v>
                </c:pt>
                <c:pt idx="753">
                  <c:v>9.9959999999999924E-2</c:v>
                </c:pt>
                <c:pt idx="754">
                  <c:v>9.9959999999999924E-2</c:v>
                </c:pt>
                <c:pt idx="755">
                  <c:v>9.9959999999999924E-2</c:v>
                </c:pt>
                <c:pt idx="756">
                  <c:v>9.9959999999999924E-2</c:v>
                </c:pt>
                <c:pt idx="757">
                  <c:v>9.9959999999999924E-2</c:v>
                </c:pt>
                <c:pt idx="758">
                  <c:v>9.9959999999999924E-2</c:v>
                </c:pt>
                <c:pt idx="759">
                  <c:v>9.9959999999999924E-2</c:v>
                </c:pt>
                <c:pt idx="760">
                  <c:v>9.9959999999999924E-2</c:v>
                </c:pt>
                <c:pt idx="761">
                  <c:v>9.9959999999999924E-2</c:v>
                </c:pt>
                <c:pt idx="762">
                  <c:v>9.9959999999999924E-2</c:v>
                </c:pt>
                <c:pt idx="763">
                  <c:v>9.9959999999999924E-2</c:v>
                </c:pt>
                <c:pt idx="764">
                  <c:v>9.9959999999999924E-2</c:v>
                </c:pt>
                <c:pt idx="765">
                  <c:v>9.9959999999999924E-2</c:v>
                </c:pt>
                <c:pt idx="766">
                  <c:v>9.9959999999999924E-2</c:v>
                </c:pt>
                <c:pt idx="767">
                  <c:v>9.9959999999999924E-2</c:v>
                </c:pt>
                <c:pt idx="768">
                  <c:v>9.9959999999999924E-2</c:v>
                </c:pt>
                <c:pt idx="769">
                  <c:v>9.9959999999999924E-2</c:v>
                </c:pt>
                <c:pt idx="770">
                  <c:v>9.9959999999999924E-2</c:v>
                </c:pt>
                <c:pt idx="771">
                  <c:v>9.9959999999999924E-2</c:v>
                </c:pt>
                <c:pt idx="772">
                  <c:v>9.9959999999999924E-2</c:v>
                </c:pt>
                <c:pt idx="773">
                  <c:v>9.9959999999999924E-2</c:v>
                </c:pt>
                <c:pt idx="774">
                  <c:v>9.9959999999999924E-2</c:v>
                </c:pt>
                <c:pt idx="775">
                  <c:v>9.9959999999999924E-2</c:v>
                </c:pt>
                <c:pt idx="776">
                  <c:v>9.9959999999999924E-2</c:v>
                </c:pt>
                <c:pt idx="777">
                  <c:v>9.9959999999999924E-2</c:v>
                </c:pt>
                <c:pt idx="778">
                  <c:v>9.9959999999999924E-2</c:v>
                </c:pt>
                <c:pt idx="779">
                  <c:v>9.9959999999999924E-2</c:v>
                </c:pt>
                <c:pt idx="780">
                  <c:v>9.9959999999999924E-2</c:v>
                </c:pt>
                <c:pt idx="781">
                  <c:v>9.9959999999999924E-2</c:v>
                </c:pt>
                <c:pt idx="782">
                  <c:v>9.9959999999999924E-2</c:v>
                </c:pt>
                <c:pt idx="783">
                  <c:v>9.9959999999999924E-2</c:v>
                </c:pt>
                <c:pt idx="784">
                  <c:v>9.9959999999999924E-2</c:v>
                </c:pt>
                <c:pt idx="785">
                  <c:v>9.9959999999999924E-2</c:v>
                </c:pt>
                <c:pt idx="786">
                  <c:v>9.9959999999999924E-2</c:v>
                </c:pt>
                <c:pt idx="787">
                  <c:v>9.9959999999999924E-2</c:v>
                </c:pt>
                <c:pt idx="788">
                  <c:v>9.9959999999999924E-2</c:v>
                </c:pt>
                <c:pt idx="789">
                  <c:v>9.9959999999999924E-2</c:v>
                </c:pt>
                <c:pt idx="790">
                  <c:v>9.9959999999999924E-2</c:v>
                </c:pt>
                <c:pt idx="791">
                  <c:v>9.9959999999999924E-2</c:v>
                </c:pt>
                <c:pt idx="792">
                  <c:v>9.9959999999999924E-2</c:v>
                </c:pt>
                <c:pt idx="793">
                  <c:v>9.9959999999999924E-2</c:v>
                </c:pt>
                <c:pt idx="794">
                  <c:v>9.9959999999999924E-2</c:v>
                </c:pt>
                <c:pt idx="795">
                  <c:v>9.9959999999999924E-2</c:v>
                </c:pt>
                <c:pt idx="796">
                  <c:v>9.9959999999999924E-2</c:v>
                </c:pt>
                <c:pt idx="797">
                  <c:v>9.9959999999999924E-2</c:v>
                </c:pt>
                <c:pt idx="798">
                  <c:v>9.9959999999999924E-2</c:v>
                </c:pt>
                <c:pt idx="799">
                  <c:v>9.9959999999999924E-2</c:v>
                </c:pt>
                <c:pt idx="800">
                  <c:v>9.9959999999999924E-2</c:v>
                </c:pt>
                <c:pt idx="801">
                  <c:v>9.9959999999999924E-2</c:v>
                </c:pt>
                <c:pt idx="802">
                  <c:v>9.9959999999999924E-2</c:v>
                </c:pt>
                <c:pt idx="803">
                  <c:v>9.9959999999999924E-2</c:v>
                </c:pt>
                <c:pt idx="804">
                  <c:v>9.9959999999999924E-2</c:v>
                </c:pt>
                <c:pt idx="805">
                  <c:v>9.9959999999999924E-2</c:v>
                </c:pt>
                <c:pt idx="806">
                  <c:v>9.9959999999999924E-2</c:v>
                </c:pt>
                <c:pt idx="807">
                  <c:v>9.9959999999999924E-2</c:v>
                </c:pt>
                <c:pt idx="808">
                  <c:v>9.9959999999999924E-2</c:v>
                </c:pt>
                <c:pt idx="809">
                  <c:v>9.9959999999999924E-2</c:v>
                </c:pt>
                <c:pt idx="810">
                  <c:v>9.9959999999999924E-2</c:v>
                </c:pt>
                <c:pt idx="811">
                  <c:v>9.9959999999999924E-2</c:v>
                </c:pt>
                <c:pt idx="812">
                  <c:v>9.9959999999999924E-2</c:v>
                </c:pt>
                <c:pt idx="813">
                  <c:v>9.9959999999999924E-2</c:v>
                </c:pt>
                <c:pt idx="814">
                  <c:v>9.9959999999999924E-2</c:v>
                </c:pt>
                <c:pt idx="815">
                  <c:v>9.9959999999999924E-2</c:v>
                </c:pt>
                <c:pt idx="816">
                  <c:v>9.9959999999999924E-2</c:v>
                </c:pt>
                <c:pt idx="817">
                  <c:v>9.9959999999999924E-2</c:v>
                </c:pt>
                <c:pt idx="818">
                  <c:v>9.9959999999999924E-2</c:v>
                </c:pt>
                <c:pt idx="819">
                  <c:v>9.9959999999999924E-2</c:v>
                </c:pt>
                <c:pt idx="820">
                  <c:v>9.9959999999999924E-2</c:v>
                </c:pt>
                <c:pt idx="821">
                  <c:v>9.9959999999999924E-2</c:v>
                </c:pt>
                <c:pt idx="822">
                  <c:v>9.9959999999999924E-2</c:v>
                </c:pt>
                <c:pt idx="823">
                  <c:v>9.9959999999999924E-2</c:v>
                </c:pt>
                <c:pt idx="824">
                  <c:v>9.9959999999999924E-2</c:v>
                </c:pt>
                <c:pt idx="825">
                  <c:v>9.9959999999999924E-2</c:v>
                </c:pt>
                <c:pt idx="826">
                  <c:v>9.9959999999999924E-2</c:v>
                </c:pt>
                <c:pt idx="827">
                  <c:v>9.9959999999999924E-2</c:v>
                </c:pt>
                <c:pt idx="828">
                  <c:v>9.9959999999999924E-2</c:v>
                </c:pt>
                <c:pt idx="829">
                  <c:v>9.9959999999999924E-2</c:v>
                </c:pt>
                <c:pt idx="830">
                  <c:v>9.9959999999999924E-2</c:v>
                </c:pt>
                <c:pt idx="831">
                  <c:v>9.9959999999999924E-2</c:v>
                </c:pt>
                <c:pt idx="832">
                  <c:v>9.9959999999999924E-2</c:v>
                </c:pt>
                <c:pt idx="833">
                  <c:v>9.9959999999999924E-2</c:v>
                </c:pt>
                <c:pt idx="834">
                  <c:v>9.9959999999999924E-2</c:v>
                </c:pt>
                <c:pt idx="835">
                  <c:v>9.9959999999999924E-2</c:v>
                </c:pt>
                <c:pt idx="836">
                  <c:v>9.9959999999999924E-2</c:v>
                </c:pt>
                <c:pt idx="837">
                  <c:v>9.9959999999999924E-2</c:v>
                </c:pt>
                <c:pt idx="838">
                  <c:v>9.9959999999999924E-2</c:v>
                </c:pt>
                <c:pt idx="839">
                  <c:v>9.9959999999999924E-2</c:v>
                </c:pt>
                <c:pt idx="840">
                  <c:v>9.9959999999999924E-2</c:v>
                </c:pt>
                <c:pt idx="841">
                  <c:v>9.9959999999999924E-2</c:v>
                </c:pt>
                <c:pt idx="842">
                  <c:v>9.9959999999999924E-2</c:v>
                </c:pt>
                <c:pt idx="843">
                  <c:v>9.9959999999999924E-2</c:v>
                </c:pt>
                <c:pt idx="844">
                  <c:v>9.9959999999999924E-2</c:v>
                </c:pt>
                <c:pt idx="845">
                  <c:v>9.9959999999999924E-2</c:v>
                </c:pt>
                <c:pt idx="846">
                  <c:v>9.9959999999999924E-2</c:v>
                </c:pt>
                <c:pt idx="847">
                  <c:v>9.9959999999999924E-2</c:v>
                </c:pt>
                <c:pt idx="848">
                  <c:v>9.9959999999999924E-2</c:v>
                </c:pt>
                <c:pt idx="849">
                  <c:v>9.9959999999999924E-2</c:v>
                </c:pt>
                <c:pt idx="850">
                  <c:v>9.9959999999999924E-2</c:v>
                </c:pt>
                <c:pt idx="851">
                  <c:v>9.9959999999999924E-2</c:v>
                </c:pt>
                <c:pt idx="852">
                  <c:v>9.9959999999999924E-2</c:v>
                </c:pt>
                <c:pt idx="853">
                  <c:v>9.9959999999999924E-2</c:v>
                </c:pt>
                <c:pt idx="854">
                  <c:v>9.9959999999999924E-2</c:v>
                </c:pt>
                <c:pt idx="855">
                  <c:v>9.9959999999999924E-2</c:v>
                </c:pt>
                <c:pt idx="856">
                  <c:v>9.9959999999999924E-2</c:v>
                </c:pt>
                <c:pt idx="857">
                  <c:v>9.9959999999999924E-2</c:v>
                </c:pt>
                <c:pt idx="858">
                  <c:v>9.9959999999999924E-2</c:v>
                </c:pt>
                <c:pt idx="859">
                  <c:v>9.9959999999999924E-2</c:v>
                </c:pt>
                <c:pt idx="860">
                  <c:v>9.9959999999999924E-2</c:v>
                </c:pt>
                <c:pt idx="861">
                  <c:v>9.9959999999999924E-2</c:v>
                </c:pt>
                <c:pt idx="862">
                  <c:v>9.9959999999999924E-2</c:v>
                </c:pt>
                <c:pt idx="863">
                  <c:v>9.9959999999999924E-2</c:v>
                </c:pt>
                <c:pt idx="864">
                  <c:v>9.9959999999999924E-2</c:v>
                </c:pt>
                <c:pt idx="865">
                  <c:v>9.9959999999999924E-2</c:v>
                </c:pt>
                <c:pt idx="866">
                  <c:v>9.9959999999999924E-2</c:v>
                </c:pt>
                <c:pt idx="867">
                  <c:v>9.9959999999999924E-2</c:v>
                </c:pt>
                <c:pt idx="868">
                  <c:v>9.9959999999999924E-2</c:v>
                </c:pt>
                <c:pt idx="869">
                  <c:v>9.9959999999999924E-2</c:v>
                </c:pt>
                <c:pt idx="870">
                  <c:v>9.9959999999999924E-2</c:v>
                </c:pt>
                <c:pt idx="871">
                  <c:v>9.9959999999999924E-2</c:v>
                </c:pt>
                <c:pt idx="872">
                  <c:v>9.9959999999999924E-2</c:v>
                </c:pt>
                <c:pt idx="873">
                  <c:v>9.9959999999999924E-2</c:v>
                </c:pt>
                <c:pt idx="874">
                  <c:v>9.9959999999999924E-2</c:v>
                </c:pt>
                <c:pt idx="875">
                  <c:v>9.9959999999999924E-2</c:v>
                </c:pt>
                <c:pt idx="876">
                  <c:v>9.9959999999999924E-2</c:v>
                </c:pt>
                <c:pt idx="877">
                  <c:v>9.9959999999999924E-2</c:v>
                </c:pt>
                <c:pt idx="878">
                  <c:v>9.9959999999999924E-2</c:v>
                </c:pt>
                <c:pt idx="879">
                  <c:v>9.9959999999999924E-2</c:v>
                </c:pt>
                <c:pt idx="880">
                  <c:v>9.9959999999999924E-2</c:v>
                </c:pt>
                <c:pt idx="881">
                  <c:v>9.9959999999999924E-2</c:v>
                </c:pt>
                <c:pt idx="882">
                  <c:v>9.9959999999999924E-2</c:v>
                </c:pt>
                <c:pt idx="883">
                  <c:v>9.9959999999999924E-2</c:v>
                </c:pt>
                <c:pt idx="884">
                  <c:v>9.9959999999999924E-2</c:v>
                </c:pt>
                <c:pt idx="885">
                  <c:v>9.9959999999999924E-2</c:v>
                </c:pt>
                <c:pt idx="886">
                  <c:v>9.9959999999999924E-2</c:v>
                </c:pt>
                <c:pt idx="887">
                  <c:v>9.9959999999999924E-2</c:v>
                </c:pt>
                <c:pt idx="888">
                  <c:v>9.9959999999999924E-2</c:v>
                </c:pt>
                <c:pt idx="889">
                  <c:v>9.9959999999999924E-2</c:v>
                </c:pt>
                <c:pt idx="890">
                  <c:v>9.9959999999999924E-2</c:v>
                </c:pt>
                <c:pt idx="891">
                  <c:v>9.9959999999999924E-2</c:v>
                </c:pt>
                <c:pt idx="892">
                  <c:v>9.9959999999999924E-2</c:v>
                </c:pt>
                <c:pt idx="893">
                  <c:v>9.9959999999999924E-2</c:v>
                </c:pt>
                <c:pt idx="894">
                  <c:v>9.9959999999999924E-2</c:v>
                </c:pt>
                <c:pt idx="895">
                  <c:v>9.9959999999999924E-2</c:v>
                </c:pt>
                <c:pt idx="896">
                  <c:v>9.9959999999999924E-2</c:v>
                </c:pt>
                <c:pt idx="897">
                  <c:v>9.9959999999999924E-2</c:v>
                </c:pt>
                <c:pt idx="898">
                  <c:v>9.9959999999999924E-2</c:v>
                </c:pt>
                <c:pt idx="899">
                  <c:v>9.9959999999999924E-2</c:v>
                </c:pt>
                <c:pt idx="900">
                  <c:v>9.9959999999999924E-2</c:v>
                </c:pt>
                <c:pt idx="901">
                  <c:v>9.9959999999999924E-2</c:v>
                </c:pt>
                <c:pt idx="902">
                  <c:v>9.9959999999999924E-2</c:v>
                </c:pt>
                <c:pt idx="903">
                  <c:v>9.9959999999999924E-2</c:v>
                </c:pt>
                <c:pt idx="904">
                  <c:v>9.9959999999999924E-2</c:v>
                </c:pt>
                <c:pt idx="905">
                  <c:v>9.9959999999999924E-2</c:v>
                </c:pt>
                <c:pt idx="906">
                  <c:v>9.9959999999999924E-2</c:v>
                </c:pt>
                <c:pt idx="907">
                  <c:v>9.9959999999999924E-2</c:v>
                </c:pt>
                <c:pt idx="908">
                  <c:v>9.9959999999999924E-2</c:v>
                </c:pt>
                <c:pt idx="909">
                  <c:v>9.9959999999999924E-2</c:v>
                </c:pt>
                <c:pt idx="910">
                  <c:v>9.9959999999999924E-2</c:v>
                </c:pt>
                <c:pt idx="911">
                  <c:v>9.9959999999999924E-2</c:v>
                </c:pt>
                <c:pt idx="912">
                  <c:v>9.9959999999999924E-2</c:v>
                </c:pt>
                <c:pt idx="913">
                  <c:v>9.9959999999999924E-2</c:v>
                </c:pt>
                <c:pt idx="914">
                  <c:v>9.9959999999999924E-2</c:v>
                </c:pt>
                <c:pt idx="915">
                  <c:v>9.9959999999999924E-2</c:v>
                </c:pt>
                <c:pt idx="916">
                  <c:v>9.9959999999999924E-2</c:v>
                </c:pt>
                <c:pt idx="917">
                  <c:v>9.9959999999999924E-2</c:v>
                </c:pt>
                <c:pt idx="918">
                  <c:v>9.9959999999999924E-2</c:v>
                </c:pt>
                <c:pt idx="919">
                  <c:v>9.9959999999999924E-2</c:v>
                </c:pt>
                <c:pt idx="920">
                  <c:v>9.9959999999999924E-2</c:v>
                </c:pt>
                <c:pt idx="921">
                  <c:v>9.9959999999999924E-2</c:v>
                </c:pt>
                <c:pt idx="922">
                  <c:v>9.9959999999999924E-2</c:v>
                </c:pt>
                <c:pt idx="923">
                  <c:v>9.9959999999999924E-2</c:v>
                </c:pt>
                <c:pt idx="924">
                  <c:v>9.9959999999999924E-2</c:v>
                </c:pt>
                <c:pt idx="925">
                  <c:v>9.9959999999999924E-2</c:v>
                </c:pt>
                <c:pt idx="926">
                  <c:v>9.9959999999999924E-2</c:v>
                </c:pt>
                <c:pt idx="927">
                  <c:v>9.9959999999999924E-2</c:v>
                </c:pt>
                <c:pt idx="928">
                  <c:v>9.9959999999999924E-2</c:v>
                </c:pt>
                <c:pt idx="929">
                  <c:v>9.9959999999999924E-2</c:v>
                </c:pt>
                <c:pt idx="930">
                  <c:v>9.9959999999999924E-2</c:v>
                </c:pt>
                <c:pt idx="931">
                  <c:v>9.9959999999999924E-2</c:v>
                </c:pt>
                <c:pt idx="932">
                  <c:v>9.9959999999999924E-2</c:v>
                </c:pt>
                <c:pt idx="933">
                  <c:v>9.9959999999999924E-2</c:v>
                </c:pt>
                <c:pt idx="934">
                  <c:v>9.9959999999999924E-2</c:v>
                </c:pt>
                <c:pt idx="935">
                  <c:v>9.9959999999999924E-2</c:v>
                </c:pt>
                <c:pt idx="936">
                  <c:v>9.9959999999999924E-2</c:v>
                </c:pt>
                <c:pt idx="937">
                  <c:v>9.9959999999999924E-2</c:v>
                </c:pt>
                <c:pt idx="938">
                  <c:v>9.9959999999999924E-2</c:v>
                </c:pt>
                <c:pt idx="939">
                  <c:v>9.9959999999999924E-2</c:v>
                </c:pt>
                <c:pt idx="940">
                  <c:v>9.9959999999999924E-2</c:v>
                </c:pt>
                <c:pt idx="941">
                  <c:v>9.9959999999999924E-2</c:v>
                </c:pt>
                <c:pt idx="942">
                  <c:v>9.9959999999999924E-2</c:v>
                </c:pt>
                <c:pt idx="943">
                  <c:v>9.9959999999999924E-2</c:v>
                </c:pt>
                <c:pt idx="944">
                  <c:v>9.9959999999999924E-2</c:v>
                </c:pt>
                <c:pt idx="945">
                  <c:v>9.9959999999999924E-2</c:v>
                </c:pt>
                <c:pt idx="946">
                  <c:v>9.9959999999999924E-2</c:v>
                </c:pt>
                <c:pt idx="947">
                  <c:v>9.9959999999999924E-2</c:v>
                </c:pt>
                <c:pt idx="948">
                  <c:v>9.9959999999999924E-2</c:v>
                </c:pt>
                <c:pt idx="949">
                  <c:v>9.9959999999999924E-2</c:v>
                </c:pt>
                <c:pt idx="950">
                  <c:v>9.9959999999999924E-2</c:v>
                </c:pt>
                <c:pt idx="951">
                  <c:v>9.9959999999999924E-2</c:v>
                </c:pt>
                <c:pt idx="952">
                  <c:v>9.9959999999999924E-2</c:v>
                </c:pt>
                <c:pt idx="953">
                  <c:v>9.9959999999999924E-2</c:v>
                </c:pt>
                <c:pt idx="954">
                  <c:v>9.9959999999999924E-2</c:v>
                </c:pt>
                <c:pt idx="955">
                  <c:v>9.9959999999999924E-2</c:v>
                </c:pt>
                <c:pt idx="956">
                  <c:v>9.9959999999999924E-2</c:v>
                </c:pt>
                <c:pt idx="957">
                  <c:v>9.9959999999999924E-2</c:v>
                </c:pt>
                <c:pt idx="958">
                  <c:v>9.9959999999999924E-2</c:v>
                </c:pt>
                <c:pt idx="959">
                  <c:v>9.9959999999999924E-2</c:v>
                </c:pt>
                <c:pt idx="960">
                  <c:v>9.9959999999999924E-2</c:v>
                </c:pt>
                <c:pt idx="961">
                  <c:v>9.9959999999999924E-2</c:v>
                </c:pt>
                <c:pt idx="962">
                  <c:v>9.9959999999999924E-2</c:v>
                </c:pt>
                <c:pt idx="963">
                  <c:v>9.9959999999999924E-2</c:v>
                </c:pt>
                <c:pt idx="964">
                  <c:v>9.9959999999999924E-2</c:v>
                </c:pt>
                <c:pt idx="965">
                  <c:v>9.9959999999999924E-2</c:v>
                </c:pt>
                <c:pt idx="966">
                  <c:v>9.9959999999999924E-2</c:v>
                </c:pt>
                <c:pt idx="967">
                  <c:v>9.9959999999999924E-2</c:v>
                </c:pt>
                <c:pt idx="968">
                  <c:v>9.9959999999999924E-2</c:v>
                </c:pt>
                <c:pt idx="969">
                  <c:v>9.9959999999999924E-2</c:v>
                </c:pt>
                <c:pt idx="970">
                  <c:v>9.9959999999999924E-2</c:v>
                </c:pt>
                <c:pt idx="971">
                  <c:v>9.9959999999999924E-2</c:v>
                </c:pt>
                <c:pt idx="972">
                  <c:v>9.9959999999999924E-2</c:v>
                </c:pt>
                <c:pt idx="973">
                  <c:v>9.9959999999999924E-2</c:v>
                </c:pt>
                <c:pt idx="974">
                  <c:v>9.9959999999999924E-2</c:v>
                </c:pt>
                <c:pt idx="975">
                  <c:v>9.9959999999999924E-2</c:v>
                </c:pt>
                <c:pt idx="976">
                  <c:v>9.9959999999999924E-2</c:v>
                </c:pt>
                <c:pt idx="977">
                  <c:v>9.9959999999999924E-2</c:v>
                </c:pt>
                <c:pt idx="978">
                  <c:v>9.9959999999999924E-2</c:v>
                </c:pt>
                <c:pt idx="979">
                  <c:v>9.9959999999999924E-2</c:v>
                </c:pt>
                <c:pt idx="980">
                  <c:v>9.9959999999999924E-2</c:v>
                </c:pt>
                <c:pt idx="981">
                  <c:v>9.9959999999999924E-2</c:v>
                </c:pt>
                <c:pt idx="982">
                  <c:v>9.9959999999999924E-2</c:v>
                </c:pt>
                <c:pt idx="983">
                  <c:v>9.9959999999999924E-2</c:v>
                </c:pt>
                <c:pt idx="984">
                  <c:v>9.9959999999999924E-2</c:v>
                </c:pt>
                <c:pt idx="985">
                  <c:v>9.9959999999999924E-2</c:v>
                </c:pt>
                <c:pt idx="986">
                  <c:v>9.9959999999999924E-2</c:v>
                </c:pt>
                <c:pt idx="987">
                  <c:v>9.9959999999999924E-2</c:v>
                </c:pt>
                <c:pt idx="988">
                  <c:v>9.9959999999999924E-2</c:v>
                </c:pt>
                <c:pt idx="989">
                  <c:v>9.9959999999999924E-2</c:v>
                </c:pt>
                <c:pt idx="990">
                  <c:v>9.9959999999999924E-2</c:v>
                </c:pt>
                <c:pt idx="991">
                  <c:v>9.9959999999999924E-2</c:v>
                </c:pt>
                <c:pt idx="992">
                  <c:v>9.9959999999999924E-2</c:v>
                </c:pt>
                <c:pt idx="993">
                  <c:v>9.9959999999999924E-2</c:v>
                </c:pt>
                <c:pt idx="994">
                  <c:v>9.9959999999999924E-2</c:v>
                </c:pt>
                <c:pt idx="995">
                  <c:v>9.9959999999999924E-2</c:v>
                </c:pt>
                <c:pt idx="996">
                  <c:v>9.9959999999999924E-2</c:v>
                </c:pt>
                <c:pt idx="997">
                  <c:v>9.9959999999999924E-2</c:v>
                </c:pt>
                <c:pt idx="998">
                  <c:v>9.9959999999999924E-2</c:v>
                </c:pt>
                <c:pt idx="999">
                  <c:v>9.9959999999999924E-2</c:v>
                </c:pt>
                <c:pt idx="1000">
                  <c:v>9.9959999999999924E-2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104-4C11-A6C8-807D3BDEF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1285103"/>
        <c:axId val="1131297583"/>
      </c:scatterChart>
      <c:valAx>
        <c:axId val="11312988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131311311"/>
        <c:crosses val="autoZero"/>
        <c:crossBetween val="midCat"/>
      </c:valAx>
      <c:valAx>
        <c:axId val="11313113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131298831"/>
        <c:crosses val="autoZero"/>
        <c:crossBetween val="midCat"/>
      </c:valAx>
      <c:valAx>
        <c:axId val="1131297583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131285103"/>
        <c:crosses val="max"/>
        <c:crossBetween val="midCat"/>
      </c:valAx>
      <c:valAx>
        <c:axId val="113128510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3129758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1"/>
          <c:tx>
            <c:strRef>
              <c:f>GrafikGen!$D$1</c:f>
              <c:strCache>
                <c:ptCount val="1"/>
                <c:pt idx="0">
                  <c:v>Beschleunigung [m/s2]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GrafikGen!#REF!</c:f>
            </c:numRef>
          </c:xVal>
          <c:yVal>
            <c:numRef>
              <c:f>GrafikGen!$D$2:$D$1002</c:f>
              <c:numCache>
                <c:formatCode>General</c:formatCode>
                <c:ptCount val="1001"/>
                <c:pt idx="0">
                  <c:v>0</c:v>
                </c:pt>
                <c:pt idx="1">
                  <c:v>18.000000000000004</c:v>
                </c:pt>
                <c:pt idx="2">
                  <c:v>18.000000000000004</c:v>
                </c:pt>
                <c:pt idx="3">
                  <c:v>18.000000000000004</c:v>
                </c:pt>
                <c:pt idx="4">
                  <c:v>18.000000000000004</c:v>
                </c:pt>
                <c:pt idx="5">
                  <c:v>18.000000000000004</c:v>
                </c:pt>
                <c:pt idx="6">
                  <c:v>18.000000000000004</c:v>
                </c:pt>
                <c:pt idx="7">
                  <c:v>18.000000000000004</c:v>
                </c:pt>
                <c:pt idx="8">
                  <c:v>18.000000000000004</c:v>
                </c:pt>
                <c:pt idx="9">
                  <c:v>18.000000000000004</c:v>
                </c:pt>
                <c:pt idx="10">
                  <c:v>18.000000000000004</c:v>
                </c:pt>
                <c:pt idx="11">
                  <c:v>18.000000000000004</c:v>
                </c:pt>
                <c:pt idx="12">
                  <c:v>18.000000000000004</c:v>
                </c:pt>
                <c:pt idx="13">
                  <c:v>18.000000000000004</c:v>
                </c:pt>
                <c:pt idx="14">
                  <c:v>18.000000000000004</c:v>
                </c:pt>
                <c:pt idx="15">
                  <c:v>18.000000000000004</c:v>
                </c:pt>
                <c:pt idx="16">
                  <c:v>18.000000000000004</c:v>
                </c:pt>
                <c:pt idx="17">
                  <c:v>18.000000000000004</c:v>
                </c:pt>
                <c:pt idx="18">
                  <c:v>18.000000000000004</c:v>
                </c:pt>
                <c:pt idx="19">
                  <c:v>18.000000000000004</c:v>
                </c:pt>
                <c:pt idx="20">
                  <c:v>18.000000000000004</c:v>
                </c:pt>
                <c:pt idx="21">
                  <c:v>18.000000000000004</c:v>
                </c:pt>
                <c:pt idx="22">
                  <c:v>18.000000000000004</c:v>
                </c:pt>
                <c:pt idx="23">
                  <c:v>18.000000000000004</c:v>
                </c:pt>
                <c:pt idx="24">
                  <c:v>18.000000000000004</c:v>
                </c:pt>
                <c:pt idx="25">
                  <c:v>18.000000000000004</c:v>
                </c:pt>
                <c:pt idx="26">
                  <c:v>18.000000000000004</c:v>
                </c:pt>
                <c:pt idx="27">
                  <c:v>18.000000000000004</c:v>
                </c:pt>
                <c:pt idx="28">
                  <c:v>18.000000000000004</c:v>
                </c:pt>
                <c:pt idx="29">
                  <c:v>18.000000000000004</c:v>
                </c:pt>
                <c:pt idx="30">
                  <c:v>18.000000000000004</c:v>
                </c:pt>
                <c:pt idx="31">
                  <c:v>18.000000000000004</c:v>
                </c:pt>
                <c:pt idx="32">
                  <c:v>18.000000000000004</c:v>
                </c:pt>
                <c:pt idx="33">
                  <c:v>18.000000000000004</c:v>
                </c:pt>
                <c:pt idx="34">
                  <c:v>18.000000000000004</c:v>
                </c:pt>
                <c:pt idx="35">
                  <c:v>18.000000000000004</c:v>
                </c:pt>
                <c:pt idx="36">
                  <c:v>18.000000000000004</c:v>
                </c:pt>
                <c:pt idx="37">
                  <c:v>18.000000000000004</c:v>
                </c:pt>
                <c:pt idx="38">
                  <c:v>18.000000000000004</c:v>
                </c:pt>
                <c:pt idx="39">
                  <c:v>18.000000000000004</c:v>
                </c:pt>
                <c:pt idx="40">
                  <c:v>18.000000000000004</c:v>
                </c:pt>
                <c:pt idx="41">
                  <c:v>18.000000000000004</c:v>
                </c:pt>
                <c:pt idx="42">
                  <c:v>18.000000000000004</c:v>
                </c:pt>
                <c:pt idx="43">
                  <c:v>18.000000000000004</c:v>
                </c:pt>
                <c:pt idx="44">
                  <c:v>18.000000000000004</c:v>
                </c:pt>
                <c:pt idx="45">
                  <c:v>18.000000000000004</c:v>
                </c:pt>
                <c:pt idx="46">
                  <c:v>18.000000000000004</c:v>
                </c:pt>
                <c:pt idx="47">
                  <c:v>18.000000000000004</c:v>
                </c:pt>
                <c:pt idx="48">
                  <c:v>18.000000000000004</c:v>
                </c:pt>
                <c:pt idx="49">
                  <c:v>18.000000000000004</c:v>
                </c:pt>
                <c:pt idx="50">
                  <c:v>18.000000000000004</c:v>
                </c:pt>
                <c:pt idx="51">
                  <c:v>18.000000000000004</c:v>
                </c:pt>
                <c:pt idx="52">
                  <c:v>18.000000000000004</c:v>
                </c:pt>
                <c:pt idx="53">
                  <c:v>18.000000000000004</c:v>
                </c:pt>
                <c:pt idx="54">
                  <c:v>18.000000000000004</c:v>
                </c:pt>
                <c:pt idx="55">
                  <c:v>18.000000000000004</c:v>
                </c:pt>
                <c:pt idx="56">
                  <c:v>18.000000000000004</c:v>
                </c:pt>
                <c:pt idx="57">
                  <c:v>18.000000000000004</c:v>
                </c:pt>
                <c:pt idx="58">
                  <c:v>18.000000000000004</c:v>
                </c:pt>
                <c:pt idx="59">
                  <c:v>18.000000000000004</c:v>
                </c:pt>
                <c:pt idx="60">
                  <c:v>18.000000000000004</c:v>
                </c:pt>
                <c:pt idx="61">
                  <c:v>18.000000000000004</c:v>
                </c:pt>
                <c:pt idx="62">
                  <c:v>18.000000000000004</c:v>
                </c:pt>
                <c:pt idx="63">
                  <c:v>18.000000000000004</c:v>
                </c:pt>
                <c:pt idx="64">
                  <c:v>18.000000000000004</c:v>
                </c:pt>
                <c:pt idx="65">
                  <c:v>18.000000000000004</c:v>
                </c:pt>
                <c:pt idx="66">
                  <c:v>18.000000000000004</c:v>
                </c:pt>
                <c:pt idx="67">
                  <c:v>18.000000000000004</c:v>
                </c:pt>
                <c:pt idx="68">
                  <c:v>18.000000000000004</c:v>
                </c:pt>
                <c:pt idx="69">
                  <c:v>18.000000000000004</c:v>
                </c:pt>
                <c:pt idx="70">
                  <c:v>18.000000000000004</c:v>
                </c:pt>
                <c:pt idx="71">
                  <c:v>18.000000000000004</c:v>
                </c:pt>
                <c:pt idx="72">
                  <c:v>18.000000000000004</c:v>
                </c:pt>
                <c:pt idx="73">
                  <c:v>18.000000000000004</c:v>
                </c:pt>
                <c:pt idx="74">
                  <c:v>18.000000000000004</c:v>
                </c:pt>
                <c:pt idx="75">
                  <c:v>18.000000000000004</c:v>
                </c:pt>
                <c:pt idx="76">
                  <c:v>18.000000000000004</c:v>
                </c:pt>
                <c:pt idx="77">
                  <c:v>18.000000000000004</c:v>
                </c:pt>
                <c:pt idx="78">
                  <c:v>18.000000000000004</c:v>
                </c:pt>
                <c:pt idx="79">
                  <c:v>18.000000000000004</c:v>
                </c:pt>
                <c:pt idx="80">
                  <c:v>18.000000000000004</c:v>
                </c:pt>
                <c:pt idx="81">
                  <c:v>18.000000000000004</c:v>
                </c:pt>
                <c:pt idx="82">
                  <c:v>18.000000000000004</c:v>
                </c:pt>
                <c:pt idx="83">
                  <c:v>18.000000000000004</c:v>
                </c:pt>
                <c:pt idx="84">
                  <c:v>18.000000000000004</c:v>
                </c:pt>
                <c:pt idx="85">
                  <c:v>18.000000000000004</c:v>
                </c:pt>
                <c:pt idx="86">
                  <c:v>18.000000000000004</c:v>
                </c:pt>
                <c:pt idx="87">
                  <c:v>18.000000000000004</c:v>
                </c:pt>
                <c:pt idx="88">
                  <c:v>18.000000000000004</c:v>
                </c:pt>
                <c:pt idx="89">
                  <c:v>18.000000000000004</c:v>
                </c:pt>
                <c:pt idx="90">
                  <c:v>18.000000000000004</c:v>
                </c:pt>
                <c:pt idx="91">
                  <c:v>18.000000000000004</c:v>
                </c:pt>
                <c:pt idx="92">
                  <c:v>18.000000000000004</c:v>
                </c:pt>
                <c:pt idx="93">
                  <c:v>18.000000000000004</c:v>
                </c:pt>
                <c:pt idx="94">
                  <c:v>18.000000000000004</c:v>
                </c:pt>
                <c:pt idx="95">
                  <c:v>18.000000000000004</c:v>
                </c:pt>
                <c:pt idx="96">
                  <c:v>18.000000000000004</c:v>
                </c:pt>
                <c:pt idx="97">
                  <c:v>18.000000000000004</c:v>
                </c:pt>
                <c:pt idx="98">
                  <c:v>18.000000000000004</c:v>
                </c:pt>
                <c:pt idx="99">
                  <c:v>18.000000000000004</c:v>
                </c:pt>
                <c:pt idx="100">
                  <c:v>18.000000000000004</c:v>
                </c:pt>
                <c:pt idx="101">
                  <c:v>18.000000000000004</c:v>
                </c:pt>
                <c:pt idx="102">
                  <c:v>18.000000000000004</c:v>
                </c:pt>
                <c:pt idx="103">
                  <c:v>18.000000000000004</c:v>
                </c:pt>
                <c:pt idx="104">
                  <c:v>18.000000000000004</c:v>
                </c:pt>
                <c:pt idx="105">
                  <c:v>18.000000000000004</c:v>
                </c:pt>
                <c:pt idx="106">
                  <c:v>18.000000000000004</c:v>
                </c:pt>
                <c:pt idx="107">
                  <c:v>18.000000000000004</c:v>
                </c:pt>
                <c:pt idx="108">
                  <c:v>18.000000000000004</c:v>
                </c:pt>
                <c:pt idx="109">
                  <c:v>18.000000000000004</c:v>
                </c:pt>
                <c:pt idx="110">
                  <c:v>18.000000000000004</c:v>
                </c:pt>
                <c:pt idx="111">
                  <c:v>18.000000000000004</c:v>
                </c:pt>
                <c:pt idx="112">
                  <c:v>18.000000000000004</c:v>
                </c:pt>
                <c:pt idx="113">
                  <c:v>18.000000000000004</c:v>
                </c:pt>
                <c:pt idx="114">
                  <c:v>18.000000000000004</c:v>
                </c:pt>
                <c:pt idx="115">
                  <c:v>18.000000000000004</c:v>
                </c:pt>
                <c:pt idx="116">
                  <c:v>18.000000000000004</c:v>
                </c:pt>
                <c:pt idx="117">
                  <c:v>18.000000000000004</c:v>
                </c:pt>
                <c:pt idx="118">
                  <c:v>18.000000000000004</c:v>
                </c:pt>
                <c:pt idx="119">
                  <c:v>18.000000000000004</c:v>
                </c:pt>
                <c:pt idx="120">
                  <c:v>18.000000000000004</c:v>
                </c:pt>
                <c:pt idx="121">
                  <c:v>18.000000000000004</c:v>
                </c:pt>
                <c:pt idx="122">
                  <c:v>18.000000000000004</c:v>
                </c:pt>
                <c:pt idx="123">
                  <c:v>18.000000000000004</c:v>
                </c:pt>
                <c:pt idx="124">
                  <c:v>18.000000000000004</c:v>
                </c:pt>
                <c:pt idx="125">
                  <c:v>18.000000000000004</c:v>
                </c:pt>
                <c:pt idx="126">
                  <c:v>18.000000000000004</c:v>
                </c:pt>
                <c:pt idx="127">
                  <c:v>18.000000000000004</c:v>
                </c:pt>
                <c:pt idx="128">
                  <c:v>18.000000000000004</c:v>
                </c:pt>
                <c:pt idx="129">
                  <c:v>18.000000000000004</c:v>
                </c:pt>
                <c:pt idx="130">
                  <c:v>18.000000000000004</c:v>
                </c:pt>
                <c:pt idx="131">
                  <c:v>18.000000000000004</c:v>
                </c:pt>
                <c:pt idx="132">
                  <c:v>18.000000000000004</c:v>
                </c:pt>
                <c:pt idx="133">
                  <c:v>18.000000000000004</c:v>
                </c:pt>
                <c:pt idx="134">
                  <c:v>18.000000000000004</c:v>
                </c:pt>
                <c:pt idx="135">
                  <c:v>18.000000000000004</c:v>
                </c:pt>
                <c:pt idx="136">
                  <c:v>18.000000000000004</c:v>
                </c:pt>
                <c:pt idx="137">
                  <c:v>18.000000000000004</c:v>
                </c:pt>
                <c:pt idx="138">
                  <c:v>18.000000000000004</c:v>
                </c:pt>
                <c:pt idx="139">
                  <c:v>18.000000000000004</c:v>
                </c:pt>
                <c:pt idx="140">
                  <c:v>18.000000000000004</c:v>
                </c:pt>
                <c:pt idx="141">
                  <c:v>18.000000000000004</c:v>
                </c:pt>
                <c:pt idx="142">
                  <c:v>18.000000000000004</c:v>
                </c:pt>
                <c:pt idx="143">
                  <c:v>18.000000000000004</c:v>
                </c:pt>
                <c:pt idx="144">
                  <c:v>18.000000000000004</c:v>
                </c:pt>
                <c:pt idx="145">
                  <c:v>18.000000000000004</c:v>
                </c:pt>
                <c:pt idx="146">
                  <c:v>18.000000000000004</c:v>
                </c:pt>
                <c:pt idx="147">
                  <c:v>18.000000000000004</c:v>
                </c:pt>
                <c:pt idx="148">
                  <c:v>18.000000000000004</c:v>
                </c:pt>
                <c:pt idx="149">
                  <c:v>18.000000000000004</c:v>
                </c:pt>
                <c:pt idx="150">
                  <c:v>18.000000000000004</c:v>
                </c:pt>
                <c:pt idx="151">
                  <c:v>18.000000000000004</c:v>
                </c:pt>
                <c:pt idx="152">
                  <c:v>18.000000000000004</c:v>
                </c:pt>
                <c:pt idx="153">
                  <c:v>18.000000000000004</c:v>
                </c:pt>
                <c:pt idx="154">
                  <c:v>18.000000000000004</c:v>
                </c:pt>
                <c:pt idx="155">
                  <c:v>18.000000000000004</c:v>
                </c:pt>
                <c:pt idx="156">
                  <c:v>18.000000000000004</c:v>
                </c:pt>
                <c:pt idx="157">
                  <c:v>18.000000000000004</c:v>
                </c:pt>
                <c:pt idx="158">
                  <c:v>18.000000000000004</c:v>
                </c:pt>
                <c:pt idx="159">
                  <c:v>18.000000000000004</c:v>
                </c:pt>
                <c:pt idx="160">
                  <c:v>18.000000000000004</c:v>
                </c:pt>
                <c:pt idx="161">
                  <c:v>18.000000000000004</c:v>
                </c:pt>
                <c:pt idx="162">
                  <c:v>18.000000000000004</c:v>
                </c:pt>
                <c:pt idx="163">
                  <c:v>18.000000000000004</c:v>
                </c:pt>
                <c:pt idx="164">
                  <c:v>18.000000000000004</c:v>
                </c:pt>
                <c:pt idx="165">
                  <c:v>18.000000000000004</c:v>
                </c:pt>
                <c:pt idx="166">
                  <c:v>18.000000000000004</c:v>
                </c:pt>
                <c:pt idx="167">
                  <c:v>18.000000000000004</c:v>
                </c:pt>
                <c:pt idx="168">
                  <c:v>18.000000000000004</c:v>
                </c:pt>
                <c:pt idx="169">
                  <c:v>18.000000000000004</c:v>
                </c:pt>
                <c:pt idx="170">
                  <c:v>18.000000000000004</c:v>
                </c:pt>
                <c:pt idx="171">
                  <c:v>18.000000000000004</c:v>
                </c:pt>
                <c:pt idx="172">
                  <c:v>18.000000000000004</c:v>
                </c:pt>
                <c:pt idx="173">
                  <c:v>18.000000000000004</c:v>
                </c:pt>
                <c:pt idx="174">
                  <c:v>18.000000000000004</c:v>
                </c:pt>
                <c:pt idx="175">
                  <c:v>18.000000000000004</c:v>
                </c:pt>
                <c:pt idx="176">
                  <c:v>18.000000000000004</c:v>
                </c:pt>
                <c:pt idx="177">
                  <c:v>18.000000000000004</c:v>
                </c:pt>
                <c:pt idx="178">
                  <c:v>18.000000000000004</c:v>
                </c:pt>
                <c:pt idx="179">
                  <c:v>18.000000000000004</c:v>
                </c:pt>
                <c:pt idx="180">
                  <c:v>18.000000000000004</c:v>
                </c:pt>
                <c:pt idx="181">
                  <c:v>18.000000000000004</c:v>
                </c:pt>
                <c:pt idx="182">
                  <c:v>18.000000000000004</c:v>
                </c:pt>
                <c:pt idx="183">
                  <c:v>18.000000000000004</c:v>
                </c:pt>
                <c:pt idx="184">
                  <c:v>18.000000000000004</c:v>
                </c:pt>
                <c:pt idx="185">
                  <c:v>18.000000000000004</c:v>
                </c:pt>
                <c:pt idx="186">
                  <c:v>18.000000000000004</c:v>
                </c:pt>
                <c:pt idx="187">
                  <c:v>18.000000000000004</c:v>
                </c:pt>
                <c:pt idx="188">
                  <c:v>18.000000000000004</c:v>
                </c:pt>
                <c:pt idx="189">
                  <c:v>18.000000000000004</c:v>
                </c:pt>
                <c:pt idx="190">
                  <c:v>18.000000000000004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-18.000000000000004</c:v>
                </c:pt>
                <c:pt idx="240">
                  <c:v>-18.000000000000004</c:v>
                </c:pt>
                <c:pt idx="241">
                  <c:v>-18.000000000000004</c:v>
                </c:pt>
                <c:pt idx="242">
                  <c:v>-18.000000000000004</c:v>
                </c:pt>
                <c:pt idx="243">
                  <c:v>-18.000000000000004</c:v>
                </c:pt>
                <c:pt idx="244">
                  <c:v>-18.000000000000004</c:v>
                </c:pt>
                <c:pt idx="245">
                  <c:v>-18.000000000000004</c:v>
                </c:pt>
                <c:pt idx="246">
                  <c:v>-18.000000000000004</c:v>
                </c:pt>
                <c:pt idx="247">
                  <c:v>-18.000000000000004</c:v>
                </c:pt>
                <c:pt idx="248">
                  <c:v>-18.000000000000004</c:v>
                </c:pt>
                <c:pt idx="249">
                  <c:v>-18.000000000000004</c:v>
                </c:pt>
                <c:pt idx="250">
                  <c:v>-18.000000000000004</c:v>
                </c:pt>
                <c:pt idx="251">
                  <c:v>-18.000000000000004</c:v>
                </c:pt>
                <c:pt idx="252">
                  <c:v>-18.000000000000004</c:v>
                </c:pt>
                <c:pt idx="253">
                  <c:v>-18.000000000000004</c:v>
                </c:pt>
                <c:pt idx="254">
                  <c:v>-18.000000000000004</c:v>
                </c:pt>
                <c:pt idx="255">
                  <c:v>-18.000000000000004</c:v>
                </c:pt>
                <c:pt idx="256">
                  <c:v>-18.000000000000004</c:v>
                </c:pt>
                <c:pt idx="257">
                  <c:v>-18.000000000000004</c:v>
                </c:pt>
                <c:pt idx="258">
                  <c:v>-18.000000000000004</c:v>
                </c:pt>
                <c:pt idx="259">
                  <c:v>-18.000000000000004</c:v>
                </c:pt>
                <c:pt idx="260">
                  <c:v>-18.000000000000004</c:v>
                </c:pt>
                <c:pt idx="261">
                  <c:v>-18.000000000000004</c:v>
                </c:pt>
                <c:pt idx="262">
                  <c:v>-18.000000000000004</c:v>
                </c:pt>
                <c:pt idx="263">
                  <c:v>-18.000000000000004</c:v>
                </c:pt>
                <c:pt idx="264">
                  <c:v>-18.000000000000004</c:v>
                </c:pt>
                <c:pt idx="265">
                  <c:v>-18.000000000000004</c:v>
                </c:pt>
                <c:pt idx="266">
                  <c:v>-18.000000000000004</c:v>
                </c:pt>
                <c:pt idx="267">
                  <c:v>-18.000000000000004</c:v>
                </c:pt>
                <c:pt idx="268">
                  <c:v>-18.000000000000004</c:v>
                </c:pt>
                <c:pt idx="269">
                  <c:v>-18.000000000000004</c:v>
                </c:pt>
                <c:pt idx="270">
                  <c:v>-18.000000000000004</c:v>
                </c:pt>
                <c:pt idx="271">
                  <c:v>-18.000000000000004</c:v>
                </c:pt>
                <c:pt idx="272">
                  <c:v>-18.000000000000004</c:v>
                </c:pt>
                <c:pt idx="273">
                  <c:v>-18.000000000000004</c:v>
                </c:pt>
                <c:pt idx="274">
                  <c:v>-18.000000000000004</c:v>
                </c:pt>
                <c:pt idx="275">
                  <c:v>-18.000000000000004</c:v>
                </c:pt>
                <c:pt idx="276">
                  <c:v>-18.000000000000004</c:v>
                </c:pt>
                <c:pt idx="277">
                  <c:v>-18.000000000000004</c:v>
                </c:pt>
                <c:pt idx="278">
                  <c:v>-18.000000000000004</c:v>
                </c:pt>
                <c:pt idx="279">
                  <c:v>-18.000000000000004</c:v>
                </c:pt>
                <c:pt idx="280">
                  <c:v>-18.000000000000004</c:v>
                </c:pt>
                <c:pt idx="281">
                  <c:v>-18.000000000000004</c:v>
                </c:pt>
                <c:pt idx="282">
                  <c:v>-18.000000000000004</c:v>
                </c:pt>
                <c:pt idx="283">
                  <c:v>-18.000000000000004</c:v>
                </c:pt>
                <c:pt idx="284">
                  <c:v>-18.000000000000004</c:v>
                </c:pt>
                <c:pt idx="285">
                  <c:v>-18.000000000000004</c:v>
                </c:pt>
                <c:pt idx="286">
                  <c:v>-18.000000000000004</c:v>
                </c:pt>
                <c:pt idx="287">
                  <c:v>-18.000000000000004</c:v>
                </c:pt>
                <c:pt idx="288">
                  <c:v>-18.000000000000004</c:v>
                </c:pt>
                <c:pt idx="289">
                  <c:v>-18.000000000000004</c:v>
                </c:pt>
                <c:pt idx="290">
                  <c:v>-18.000000000000004</c:v>
                </c:pt>
                <c:pt idx="291">
                  <c:v>-18.000000000000004</c:v>
                </c:pt>
                <c:pt idx="292">
                  <c:v>-18.000000000000004</c:v>
                </c:pt>
                <c:pt idx="293">
                  <c:v>-18.000000000000004</c:v>
                </c:pt>
                <c:pt idx="294">
                  <c:v>-18.000000000000004</c:v>
                </c:pt>
                <c:pt idx="295">
                  <c:v>-18.000000000000004</c:v>
                </c:pt>
                <c:pt idx="296">
                  <c:v>-18.000000000000004</c:v>
                </c:pt>
                <c:pt idx="297">
                  <c:v>-18.000000000000004</c:v>
                </c:pt>
                <c:pt idx="298">
                  <c:v>-18.000000000000004</c:v>
                </c:pt>
                <c:pt idx="299">
                  <c:v>-18.000000000000004</c:v>
                </c:pt>
                <c:pt idx="300">
                  <c:v>-18.000000000000004</c:v>
                </c:pt>
                <c:pt idx="301">
                  <c:v>-18.000000000000004</c:v>
                </c:pt>
                <c:pt idx="302">
                  <c:v>-18.000000000000004</c:v>
                </c:pt>
                <c:pt idx="303">
                  <c:v>-18.000000000000004</c:v>
                </c:pt>
                <c:pt idx="304">
                  <c:v>-18.000000000000004</c:v>
                </c:pt>
                <c:pt idx="305">
                  <c:v>-18.000000000000004</c:v>
                </c:pt>
                <c:pt idx="306">
                  <c:v>-18.000000000000004</c:v>
                </c:pt>
                <c:pt idx="307">
                  <c:v>-18.000000000000004</c:v>
                </c:pt>
                <c:pt idx="308">
                  <c:v>-18.000000000000004</c:v>
                </c:pt>
                <c:pt idx="309">
                  <c:v>-18.000000000000004</c:v>
                </c:pt>
                <c:pt idx="310">
                  <c:v>-18.000000000000004</c:v>
                </c:pt>
                <c:pt idx="311">
                  <c:v>-18.000000000000004</c:v>
                </c:pt>
                <c:pt idx="312">
                  <c:v>-18.000000000000004</c:v>
                </c:pt>
                <c:pt idx="313">
                  <c:v>-18.000000000000004</c:v>
                </c:pt>
                <c:pt idx="314">
                  <c:v>-18.000000000000004</c:v>
                </c:pt>
                <c:pt idx="315">
                  <c:v>-18.000000000000004</c:v>
                </c:pt>
                <c:pt idx="316">
                  <c:v>-18.000000000000004</c:v>
                </c:pt>
                <c:pt idx="317">
                  <c:v>-18.000000000000004</c:v>
                </c:pt>
                <c:pt idx="318">
                  <c:v>-18.000000000000004</c:v>
                </c:pt>
                <c:pt idx="319">
                  <c:v>-18.000000000000004</c:v>
                </c:pt>
                <c:pt idx="320">
                  <c:v>-18.000000000000004</c:v>
                </c:pt>
                <c:pt idx="321">
                  <c:v>-18.000000000000004</c:v>
                </c:pt>
                <c:pt idx="322">
                  <c:v>-18.000000000000004</c:v>
                </c:pt>
                <c:pt idx="323">
                  <c:v>-18.000000000000004</c:v>
                </c:pt>
                <c:pt idx="324">
                  <c:v>-18.000000000000004</c:v>
                </c:pt>
                <c:pt idx="325">
                  <c:v>-18.000000000000004</c:v>
                </c:pt>
                <c:pt idx="326">
                  <c:v>-18.000000000000004</c:v>
                </c:pt>
                <c:pt idx="327">
                  <c:v>-18.000000000000004</c:v>
                </c:pt>
                <c:pt idx="328">
                  <c:v>-18.000000000000004</c:v>
                </c:pt>
                <c:pt idx="329">
                  <c:v>-18.000000000000004</c:v>
                </c:pt>
                <c:pt idx="330">
                  <c:v>-18.000000000000004</c:v>
                </c:pt>
                <c:pt idx="331">
                  <c:v>-18.000000000000004</c:v>
                </c:pt>
                <c:pt idx="332">
                  <c:v>-18.000000000000004</c:v>
                </c:pt>
                <c:pt idx="333">
                  <c:v>-18.000000000000004</c:v>
                </c:pt>
                <c:pt idx="334">
                  <c:v>-18.000000000000004</c:v>
                </c:pt>
                <c:pt idx="335">
                  <c:v>-18.000000000000004</c:v>
                </c:pt>
                <c:pt idx="336">
                  <c:v>-18.000000000000004</c:v>
                </c:pt>
                <c:pt idx="337">
                  <c:v>-18.000000000000004</c:v>
                </c:pt>
                <c:pt idx="338">
                  <c:v>-18.000000000000004</c:v>
                </c:pt>
                <c:pt idx="339">
                  <c:v>-18.000000000000004</c:v>
                </c:pt>
                <c:pt idx="340">
                  <c:v>-18.000000000000004</c:v>
                </c:pt>
                <c:pt idx="341">
                  <c:v>-18.000000000000004</c:v>
                </c:pt>
                <c:pt idx="342">
                  <c:v>-18.000000000000004</c:v>
                </c:pt>
                <c:pt idx="343">
                  <c:v>-18.000000000000004</c:v>
                </c:pt>
                <c:pt idx="344">
                  <c:v>-18.000000000000004</c:v>
                </c:pt>
                <c:pt idx="345">
                  <c:v>-18.000000000000004</c:v>
                </c:pt>
                <c:pt idx="346">
                  <c:v>-18.000000000000004</c:v>
                </c:pt>
                <c:pt idx="347">
                  <c:v>-18.000000000000004</c:v>
                </c:pt>
                <c:pt idx="348">
                  <c:v>-18.000000000000004</c:v>
                </c:pt>
                <c:pt idx="349">
                  <c:v>-18.000000000000004</c:v>
                </c:pt>
                <c:pt idx="350">
                  <c:v>-18.000000000000004</c:v>
                </c:pt>
                <c:pt idx="351">
                  <c:v>-18.000000000000004</c:v>
                </c:pt>
                <c:pt idx="352">
                  <c:v>-18.000000000000004</c:v>
                </c:pt>
                <c:pt idx="353">
                  <c:v>-18.000000000000004</c:v>
                </c:pt>
                <c:pt idx="354">
                  <c:v>-18.000000000000004</c:v>
                </c:pt>
                <c:pt idx="355">
                  <c:v>-18.000000000000004</c:v>
                </c:pt>
                <c:pt idx="356">
                  <c:v>-18.000000000000004</c:v>
                </c:pt>
                <c:pt idx="357">
                  <c:v>-18.000000000000004</c:v>
                </c:pt>
                <c:pt idx="358">
                  <c:v>-18.000000000000004</c:v>
                </c:pt>
                <c:pt idx="359">
                  <c:v>-18.000000000000004</c:v>
                </c:pt>
                <c:pt idx="360">
                  <c:v>-18.000000000000004</c:v>
                </c:pt>
                <c:pt idx="361">
                  <c:v>-18.000000000000004</c:v>
                </c:pt>
                <c:pt idx="362">
                  <c:v>-18.000000000000004</c:v>
                </c:pt>
                <c:pt idx="363">
                  <c:v>-18.000000000000004</c:v>
                </c:pt>
                <c:pt idx="364">
                  <c:v>-18.000000000000004</c:v>
                </c:pt>
                <c:pt idx="365">
                  <c:v>-18.000000000000004</c:v>
                </c:pt>
                <c:pt idx="366">
                  <c:v>-18.000000000000004</c:v>
                </c:pt>
                <c:pt idx="367">
                  <c:v>-18.000000000000004</c:v>
                </c:pt>
                <c:pt idx="368">
                  <c:v>-18.000000000000004</c:v>
                </c:pt>
                <c:pt idx="369">
                  <c:v>-18.000000000000004</c:v>
                </c:pt>
                <c:pt idx="370">
                  <c:v>-18.000000000000004</c:v>
                </c:pt>
                <c:pt idx="371">
                  <c:v>-18.000000000000004</c:v>
                </c:pt>
                <c:pt idx="372">
                  <c:v>-18.000000000000004</c:v>
                </c:pt>
                <c:pt idx="373">
                  <c:v>-18.000000000000004</c:v>
                </c:pt>
                <c:pt idx="374">
                  <c:v>-18.000000000000004</c:v>
                </c:pt>
                <c:pt idx="375">
                  <c:v>-18.000000000000004</c:v>
                </c:pt>
                <c:pt idx="376">
                  <c:v>-18.000000000000004</c:v>
                </c:pt>
                <c:pt idx="377">
                  <c:v>-18.000000000000004</c:v>
                </c:pt>
                <c:pt idx="378">
                  <c:v>-18.000000000000004</c:v>
                </c:pt>
                <c:pt idx="379">
                  <c:v>-18.000000000000004</c:v>
                </c:pt>
                <c:pt idx="380">
                  <c:v>-18.000000000000004</c:v>
                </c:pt>
                <c:pt idx="381">
                  <c:v>-18.000000000000004</c:v>
                </c:pt>
                <c:pt idx="382">
                  <c:v>-18.000000000000004</c:v>
                </c:pt>
                <c:pt idx="383">
                  <c:v>-18.000000000000004</c:v>
                </c:pt>
                <c:pt idx="384">
                  <c:v>-18.000000000000004</c:v>
                </c:pt>
                <c:pt idx="385">
                  <c:v>-18.000000000000004</c:v>
                </c:pt>
                <c:pt idx="386">
                  <c:v>-18.000000000000004</c:v>
                </c:pt>
                <c:pt idx="387">
                  <c:v>-18.000000000000004</c:v>
                </c:pt>
                <c:pt idx="388">
                  <c:v>-18.000000000000004</c:v>
                </c:pt>
                <c:pt idx="389">
                  <c:v>-18.000000000000004</c:v>
                </c:pt>
                <c:pt idx="390">
                  <c:v>-18.000000000000004</c:v>
                </c:pt>
                <c:pt idx="391">
                  <c:v>-18.000000000000004</c:v>
                </c:pt>
                <c:pt idx="392">
                  <c:v>-18.000000000000004</c:v>
                </c:pt>
                <c:pt idx="393">
                  <c:v>-18.000000000000004</c:v>
                </c:pt>
                <c:pt idx="394">
                  <c:v>-18.000000000000004</c:v>
                </c:pt>
                <c:pt idx="395">
                  <c:v>-18.000000000000004</c:v>
                </c:pt>
                <c:pt idx="396">
                  <c:v>-18.000000000000004</c:v>
                </c:pt>
                <c:pt idx="397">
                  <c:v>-18.000000000000004</c:v>
                </c:pt>
                <c:pt idx="398">
                  <c:v>-18.000000000000004</c:v>
                </c:pt>
                <c:pt idx="399">
                  <c:v>-18.000000000000004</c:v>
                </c:pt>
                <c:pt idx="400">
                  <c:v>-18.000000000000004</c:v>
                </c:pt>
                <c:pt idx="401">
                  <c:v>-18.000000000000004</c:v>
                </c:pt>
                <c:pt idx="402">
                  <c:v>-18.000000000000004</c:v>
                </c:pt>
                <c:pt idx="403">
                  <c:v>-18.000000000000004</c:v>
                </c:pt>
                <c:pt idx="404">
                  <c:v>-18.000000000000004</c:v>
                </c:pt>
                <c:pt idx="405">
                  <c:v>-18.000000000000004</c:v>
                </c:pt>
                <c:pt idx="406">
                  <c:v>-18.000000000000004</c:v>
                </c:pt>
                <c:pt idx="407">
                  <c:v>-18.000000000000004</c:v>
                </c:pt>
                <c:pt idx="408">
                  <c:v>-18.000000000000004</c:v>
                </c:pt>
                <c:pt idx="409">
                  <c:v>-18.000000000000004</c:v>
                </c:pt>
                <c:pt idx="410">
                  <c:v>-18.000000000000004</c:v>
                </c:pt>
                <c:pt idx="411">
                  <c:v>-18.000000000000004</c:v>
                </c:pt>
                <c:pt idx="412">
                  <c:v>-18.000000000000004</c:v>
                </c:pt>
                <c:pt idx="413">
                  <c:v>-18.000000000000004</c:v>
                </c:pt>
                <c:pt idx="414">
                  <c:v>-18.000000000000004</c:v>
                </c:pt>
                <c:pt idx="415">
                  <c:v>-18.000000000000004</c:v>
                </c:pt>
                <c:pt idx="416">
                  <c:v>-18.000000000000004</c:v>
                </c:pt>
                <c:pt idx="417">
                  <c:v>-18.000000000000004</c:v>
                </c:pt>
                <c:pt idx="418">
                  <c:v>-18.000000000000004</c:v>
                </c:pt>
                <c:pt idx="419">
                  <c:v>-18.000000000000004</c:v>
                </c:pt>
                <c:pt idx="420">
                  <c:v>-18.000000000000004</c:v>
                </c:pt>
                <c:pt idx="421">
                  <c:v>-18.000000000000004</c:v>
                </c:pt>
                <c:pt idx="422">
                  <c:v>-18.000000000000004</c:v>
                </c:pt>
                <c:pt idx="423">
                  <c:v>-18.000000000000004</c:v>
                </c:pt>
                <c:pt idx="424">
                  <c:v>-18.000000000000004</c:v>
                </c:pt>
                <c:pt idx="425">
                  <c:v>-18.000000000000004</c:v>
                </c:pt>
                <c:pt idx="426">
                  <c:v>-18.000000000000004</c:v>
                </c:pt>
                <c:pt idx="427">
                  <c:v>-18.000000000000004</c:v>
                </c:pt>
                <c:pt idx="428">
                  <c:v>-18.000000000000004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ECE-4FCA-8BC1-7E47CDA56A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1299663"/>
        <c:axId val="1131317551"/>
      </c:scatterChart>
      <c:scatterChart>
        <c:scatterStyle val="lineMarker"/>
        <c:varyColors val="0"/>
        <c:ser>
          <c:idx val="0"/>
          <c:order val="0"/>
          <c:tx>
            <c:strRef>
              <c:f>GrafikGen!$C$1</c:f>
              <c:strCache>
                <c:ptCount val="1"/>
                <c:pt idx="0">
                  <c:v>Geschwindigkeit [m/s]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GrafikGen!#REF!</c:f>
            </c:numRef>
          </c:xVal>
          <c:yVal>
            <c:numRef>
              <c:f>GrafikGen!$C$2:$C$1002</c:f>
              <c:numCache>
                <c:formatCode>General</c:formatCode>
                <c:ptCount val="1001"/>
                <c:pt idx="0">
                  <c:v>0</c:v>
                </c:pt>
                <c:pt idx="1">
                  <c:v>6.3000000000000009E-3</c:v>
                </c:pt>
                <c:pt idx="2">
                  <c:v>1.2600000000000002E-2</c:v>
                </c:pt>
                <c:pt idx="3">
                  <c:v>1.8900000000000004E-2</c:v>
                </c:pt>
                <c:pt idx="4">
                  <c:v>2.5200000000000004E-2</c:v>
                </c:pt>
                <c:pt idx="5">
                  <c:v>3.1500000000000007E-2</c:v>
                </c:pt>
                <c:pt idx="6">
                  <c:v>3.7800000000000007E-2</c:v>
                </c:pt>
                <c:pt idx="7">
                  <c:v>4.4100000000000007E-2</c:v>
                </c:pt>
                <c:pt idx="8">
                  <c:v>5.0400000000000007E-2</c:v>
                </c:pt>
                <c:pt idx="9">
                  <c:v>5.6700000000000007E-2</c:v>
                </c:pt>
                <c:pt idx="10">
                  <c:v>6.3000000000000014E-2</c:v>
                </c:pt>
                <c:pt idx="11">
                  <c:v>6.9300000000000014E-2</c:v>
                </c:pt>
                <c:pt idx="12">
                  <c:v>7.5600000000000014E-2</c:v>
                </c:pt>
                <c:pt idx="13">
                  <c:v>8.1900000000000014E-2</c:v>
                </c:pt>
                <c:pt idx="14">
                  <c:v>8.8200000000000014E-2</c:v>
                </c:pt>
                <c:pt idx="15">
                  <c:v>9.4500000000000015E-2</c:v>
                </c:pt>
                <c:pt idx="16">
                  <c:v>0.10080000000000001</c:v>
                </c:pt>
                <c:pt idx="17">
                  <c:v>0.10710000000000001</c:v>
                </c:pt>
                <c:pt idx="18">
                  <c:v>0.11340000000000001</c:v>
                </c:pt>
                <c:pt idx="19">
                  <c:v>0.11970000000000001</c:v>
                </c:pt>
                <c:pt idx="20">
                  <c:v>0.12600000000000003</c:v>
                </c:pt>
                <c:pt idx="21">
                  <c:v>0.13230000000000003</c:v>
                </c:pt>
                <c:pt idx="22">
                  <c:v>0.13860000000000003</c:v>
                </c:pt>
                <c:pt idx="23">
                  <c:v>0.14490000000000003</c:v>
                </c:pt>
                <c:pt idx="24">
                  <c:v>0.15120000000000003</c:v>
                </c:pt>
                <c:pt idx="25">
                  <c:v>0.15750000000000003</c:v>
                </c:pt>
                <c:pt idx="26">
                  <c:v>0.16380000000000003</c:v>
                </c:pt>
                <c:pt idx="27">
                  <c:v>0.17010000000000003</c:v>
                </c:pt>
                <c:pt idx="28">
                  <c:v>0.17640000000000003</c:v>
                </c:pt>
                <c:pt idx="29">
                  <c:v>0.18270000000000003</c:v>
                </c:pt>
                <c:pt idx="30">
                  <c:v>0.18900000000000003</c:v>
                </c:pt>
                <c:pt idx="31">
                  <c:v>0.19530000000000003</c:v>
                </c:pt>
                <c:pt idx="32">
                  <c:v>0.20160000000000003</c:v>
                </c:pt>
                <c:pt idx="33">
                  <c:v>0.20790000000000003</c:v>
                </c:pt>
                <c:pt idx="34">
                  <c:v>0.21420000000000003</c:v>
                </c:pt>
                <c:pt idx="35">
                  <c:v>0.22050000000000003</c:v>
                </c:pt>
                <c:pt idx="36">
                  <c:v>0.22680000000000003</c:v>
                </c:pt>
                <c:pt idx="37">
                  <c:v>0.23310000000000003</c:v>
                </c:pt>
                <c:pt idx="38">
                  <c:v>0.23940000000000003</c:v>
                </c:pt>
                <c:pt idx="39">
                  <c:v>0.24570000000000003</c:v>
                </c:pt>
                <c:pt idx="40">
                  <c:v>0.25200000000000006</c:v>
                </c:pt>
                <c:pt idx="41">
                  <c:v>0.25830000000000009</c:v>
                </c:pt>
                <c:pt idx="42">
                  <c:v>0.26460000000000011</c:v>
                </c:pt>
                <c:pt idx="43">
                  <c:v>0.27090000000000014</c:v>
                </c:pt>
                <c:pt idx="44">
                  <c:v>0.27720000000000017</c:v>
                </c:pt>
                <c:pt idx="45">
                  <c:v>0.2835000000000002</c:v>
                </c:pt>
                <c:pt idx="46">
                  <c:v>0.28980000000000022</c:v>
                </c:pt>
                <c:pt idx="47">
                  <c:v>0.29610000000000025</c:v>
                </c:pt>
                <c:pt idx="48">
                  <c:v>0.30240000000000028</c:v>
                </c:pt>
                <c:pt idx="49">
                  <c:v>0.30870000000000031</c:v>
                </c:pt>
                <c:pt idx="50">
                  <c:v>0.31500000000000034</c:v>
                </c:pt>
                <c:pt idx="51">
                  <c:v>0.32130000000000036</c:v>
                </c:pt>
                <c:pt idx="52">
                  <c:v>0.32760000000000039</c:v>
                </c:pt>
                <c:pt idx="53">
                  <c:v>0.33390000000000042</c:v>
                </c:pt>
                <c:pt idx="54">
                  <c:v>0.34020000000000045</c:v>
                </c:pt>
                <c:pt idx="55">
                  <c:v>0.34650000000000047</c:v>
                </c:pt>
                <c:pt idx="56">
                  <c:v>0.3528000000000005</c:v>
                </c:pt>
                <c:pt idx="57">
                  <c:v>0.35910000000000053</c:v>
                </c:pt>
                <c:pt idx="58">
                  <c:v>0.36540000000000056</c:v>
                </c:pt>
                <c:pt idx="59">
                  <c:v>0.37170000000000059</c:v>
                </c:pt>
                <c:pt idx="60">
                  <c:v>0.37800000000000061</c:v>
                </c:pt>
                <c:pt idx="61">
                  <c:v>0.38430000000000064</c:v>
                </c:pt>
                <c:pt idx="62">
                  <c:v>0.39060000000000067</c:v>
                </c:pt>
                <c:pt idx="63">
                  <c:v>0.3969000000000007</c:v>
                </c:pt>
                <c:pt idx="64">
                  <c:v>0.40320000000000072</c:v>
                </c:pt>
                <c:pt idx="65">
                  <c:v>0.40950000000000075</c:v>
                </c:pt>
                <c:pt idx="66">
                  <c:v>0.41580000000000078</c:v>
                </c:pt>
                <c:pt idx="67">
                  <c:v>0.42210000000000081</c:v>
                </c:pt>
                <c:pt idx="68">
                  <c:v>0.42840000000000084</c:v>
                </c:pt>
                <c:pt idx="69">
                  <c:v>0.43470000000000086</c:v>
                </c:pt>
                <c:pt idx="70">
                  <c:v>0.44100000000000089</c:v>
                </c:pt>
                <c:pt idx="71">
                  <c:v>0.44730000000000092</c:v>
                </c:pt>
                <c:pt idx="72">
                  <c:v>0.45360000000000095</c:v>
                </c:pt>
                <c:pt idx="73">
                  <c:v>0.45990000000000097</c:v>
                </c:pt>
                <c:pt idx="74">
                  <c:v>0.466200000000001</c:v>
                </c:pt>
                <c:pt idx="75">
                  <c:v>0.47250000000000103</c:v>
                </c:pt>
                <c:pt idx="76">
                  <c:v>0.47880000000000106</c:v>
                </c:pt>
                <c:pt idx="77">
                  <c:v>0.48510000000000109</c:v>
                </c:pt>
                <c:pt idx="78">
                  <c:v>0.49140000000000111</c:v>
                </c:pt>
                <c:pt idx="79">
                  <c:v>0.49770000000000114</c:v>
                </c:pt>
                <c:pt idx="80">
                  <c:v>0.50400000000000111</c:v>
                </c:pt>
                <c:pt idx="81">
                  <c:v>0.51030000000000109</c:v>
                </c:pt>
                <c:pt idx="82">
                  <c:v>0.51660000000000106</c:v>
                </c:pt>
                <c:pt idx="83">
                  <c:v>0.52290000000000103</c:v>
                </c:pt>
                <c:pt idx="84">
                  <c:v>0.529200000000001</c:v>
                </c:pt>
                <c:pt idx="85">
                  <c:v>0.53550000000000098</c:v>
                </c:pt>
                <c:pt idx="86">
                  <c:v>0.54180000000000095</c:v>
                </c:pt>
                <c:pt idx="87">
                  <c:v>0.54810000000000092</c:v>
                </c:pt>
                <c:pt idx="88">
                  <c:v>0.55440000000000089</c:v>
                </c:pt>
                <c:pt idx="89">
                  <c:v>0.56070000000000086</c:v>
                </c:pt>
                <c:pt idx="90">
                  <c:v>0.56700000000000084</c:v>
                </c:pt>
                <c:pt idx="91">
                  <c:v>0.57330000000000081</c:v>
                </c:pt>
                <c:pt idx="92">
                  <c:v>0.57960000000000078</c:v>
                </c:pt>
                <c:pt idx="93">
                  <c:v>0.58590000000000075</c:v>
                </c:pt>
                <c:pt idx="94">
                  <c:v>0.59220000000000073</c:v>
                </c:pt>
                <c:pt idx="95">
                  <c:v>0.5985000000000007</c:v>
                </c:pt>
                <c:pt idx="96">
                  <c:v>0.60480000000000067</c:v>
                </c:pt>
                <c:pt idx="97">
                  <c:v>0.61110000000000064</c:v>
                </c:pt>
                <c:pt idx="98">
                  <c:v>0.61740000000000061</c:v>
                </c:pt>
                <c:pt idx="99">
                  <c:v>0.62370000000000059</c:v>
                </c:pt>
                <c:pt idx="100">
                  <c:v>0.63000000000000056</c:v>
                </c:pt>
                <c:pt idx="101">
                  <c:v>0.63630000000000053</c:v>
                </c:pt>
                <c:pt idx="102">
                  <c:v>0.6426000000000005</c:v>
                </c:pt>
                <c:pt idx="103">
                  <c:v>0.64890000000000048</c:v>
                </c:pt>
                <c:pt idx="104">
                  <c:v>0.65520000000000045</c:v>
                </c:pt>
                <c:pt idx="105">
                  <c:v>0.66150000000000042</c:v>
                </c:pt>
                <c:pt idx="106">
                  <c:v>0.66780000000000039</c:v>
                </c:pt>
                <c:pt idx="107">
                  <c:v>0.67410000000000037</c:v>
                </c:pt>
                <c:pt idx="108">
                  <c:v>0.68040000000000034</c:v>
                </c:pt>
                <c:pt idx="109">
                  <c:v>0.68670000000000031</c:v>
                </c:pt>
                <c:pt idx="110">
                  <c:v>0.69300000000000028</c:v>
                </c:pt>
                <c:pt idx="111">
                  <c:v>0.69930000000000025</c:v>
                </c:pt>
                <c:pt idx="112">
                  <c:v>0.70560000000000023</c:v>
                </c:pt>
                <c:pt idx="113">
                  <c:v>0.7119000000000002</c:v>
                </c:pt>
                <c:pt idx="114">
                  <c:v>0.71820000000000017</c:v>
                </c:pt>
                <c:pt idx="115">
                  <c:v>0.72450000000000014</c:v>
                </c:pt>
                <c:pt idx="116">
                  <c:v>0.73080000000000012</c:v>
                </c:pt>
                <c:pt idx="117">
                  <c:v>0.73710000000000009</c:v>
                </c:pt>
                <c:pt idx="118">
                  <c:v>0.74340000000000006</c:v>
                </c:pt>
                <c:pt idx="119">
                  <c:v>0.74970000000000003</c:v>
                </c:pt>
                <c:pt idx="120">
                  <c:v>0.75600000000000001</c:v>
                </c:pt>
                <c:pt idx="121">
                  <c:v>0.76229999999999998</c:v>
                </c:pt>
                <c:pt idx="122">
                  <c:v>0.76859999999999995</c:v>
                </c:pt>
                <c:pt idx="123">
                  <c:v>0.77489999999999992</c:v>
                </c:pt>
                <c:pt idx="124">
                  <c:v>0.78119999999999989</c:v>
                </c:pt>
                <c:pt idx="125">
                  <c:v>0.78749999999999987</c:v>
                </c:pt>
                <c:pt idx="126">
                  <c:v>0.79379999999999984</c:v>
                </c:pt>
                <c:pt idx="127">
                  <c:v>0.80009999999999981</c:v>
                </c:pt>
                <c:pt idx="128">
                  <c:v>0.80639999999999978</c:v>
                </c:pt>
                <c:pt idx="129">
                  <c:v>0.81269999999999976</c:v>
                </c:pt>
                <c:pt idx="130">
                  <c:v>0.81899999999999973</c:v>
                </c:pt>
                <c:pt idx="131">
                  <c:v>0.8252999999999997</c:v>
                </c:pt>
                <c:pt idx="132">
                  <c:v>0.83159999999999967</c:v>
                </c:pt>
                <c:pt idx="133">
                  <c:v>0.83789999999999965</c:v>
                </c:pt>
                <c:pt idx="134">
                  <c:v>0.84419999999999962</c:v>
                </c:pt>
                <c:pt idx="135">
                  <c:v>0.85049999999999959</c:v>
                </c:pt>
                <c:pt idx="136">
                  <c:v>0.85679999999999956</c:v>
                </c:pt>
                <c:pt idx="137">
                  <c:v>0.86309999999999953</c:v>
                </c:pt>
                <c:pt idx="138">
                  <c:v>0.86939999999999951</c:v>
                </c:pt>
                <c:pt idx="139">
                  <c:v>0.87569999999999948</c:v>
                </c:pt>
                <c:pt idx="140">
                  <c:v>0.88199999999999945</c:v>
                </c:pt>
                <c:pt idx="141">
                  <c:v>0.88829999999999942</c:v>
                </c:pt>
                <c:pt idx="142">
                  <c:v>0.8945999999999994</c:v>
                </c:pt>
                <c:pt idx="143">
                  <c:v>0.90089999999999937</c:v>
                </c:pt>
                <c:pt idx="144">
                  <c:v>0.90719999999999934</c:v>
                </c:pt>
                <c:pt idx="145">
                  <c:v>0.91349999999999931</c:v>
                </c:pt>
                <c:pt idx="146">
                  <c:v>0.91979999999999928</c:v>
                </c:pt>
                <c:pt idx="147">
                  <c:v>0.92609999999999926</c:v>
                </c:pt>
                <c:pt idx="148">
                  <c:v>0.93239999999999923</c:v>
                </c:pt>
                <c:pt idx="149">
                  <c:v>0.9386999999999992</c:v>
                </c:pt>
                <c:pt idx="150">
                  <c:v>0.94499999999999917</c:v>
                </c:pt>
                <c:pt idx="151">
                  <c:v>0.95129999999999915</c:v>
                </c:pt>
                <c:pt idx="152">
                  <c:v>0.95759999999999912</c:v>
                </c:pt>
                <c:pt idx="153">
                  <c:v>0.96389999999999909</c:v>
                </c:pt>
                <c:pt idx="154">
                  <c:v>0.97019999999999906</c:v>
                </c:pt>
                <c:pt idx="155">
                  <c:v>0.97649999999999904</c:v>
                </c:pt>
                <c:pt idx="156">
                  <c:v>0.98279999999999901</c:v>
                </c:pt>
                <c:pt idx="157">
                  <c:v>0.98909999999999898</c:v>
                </c:pt>
                <c:pt idx="158">
                  <c:v>0.99539999999999895</c:v>
                </c:pt>
                <c:pt idx="159">
                  <c:v>1.0016999999999989</c:v>
                </c:pt>
                <c:pt idx="160">
                  <c:v>1.0079999999999989</c:v>
                </c:pt>
                <c:pt idx="161">
                  <c:v>1.0142999999999989</c:v>
                </c:pt>
                <c:pt idx="162">
                  <c:v>1.0205999999999988</c:v>
                </c:pt>
                <c:pt idx="163">
                  <c:v>1.0268999999999988</c:v>
                </c:pt>
                <c:pt idx="164">
                  <c:v>1.0331999999999988</c:v>
                </c:pt>
                <c:pt idx="165">
                  <c:v>1.0394999999999988</c:v>
                </c:pt>
                <c:pt idx="166">
                  <c:v>1.0457999999999987</c:v>
                </c:pt>
                <c:pt idx="167">
                  <c:v>1.0520999999999987</c:v>
                </c:pt>
                <c:pt idx="168">
                  <c:v>1.0583999999999987</c:v>
                </c:pt>
                <c:pt idx="169">
                  <c:v>1.0646999999999986</c:v>
                </c:pt>
                <c:pt idx="170">
                  <c:v>1.0709999999999986</c:v>
                </c:pt>
                <c:pt idx="171">
                  <c:v>1.0772999999999986</c:v>
                </c:pt>
                <c:pt idx="172">
                  <c:v>1.0835999999999986</c:v>
                </c:pt>
                <c:pt idx="173">
                  <c:v>1.0898999999999985</c:v>
                </c:pt>
                <c:pt idx="174">
                  <c:v>1.0961999999999985</c:v>
                </c:pt>
                <c:pt idx="175">
                  <c:v>1.1024999999999985</c:v>
                </c:pt>
                <c:pt idx="176">
                  <c:v>1.1087999999999985</c:v>
                </c:pt>
                <c:pt idx="177">
                  <c:v>1.1150999999999984</c:v>
                </c:pt>
                <c:pt idx="178">
                  <c:v>1.1213999999999984</c:v>
                </c:pt>
                <c:pt idx="179">
                  <c:v>1.1276999999999984</c:v>
                </c:pt>
                <c:pt idx="180">
                  <c:v>1.1339999999999983</c:v>
                </c:pt>
                <c:pt idx="181">
                  <c:v>1.1402999999999983</c:v>
                </c:pt>
                <c:pt idx="182">
                  <c:v>1.1465999999999983</c:v>
                </c:pt>
                <c:pt idx="183">
                  <c:v>1.1528999999999983</c:v>
                </c:pt>
                <c:pt idx="184">
                  <c:v>1.1591999999999982</c:v>
                </c:pt>
                <c:pt idx="185">
                  <c:v>1.1654999999999982</c:v>
                </c:pt>
                <c:pt idx="186">
                  <c:v>1.1717999999999982</c:v>
                </c:pt>
                <c:pt idx="187">
                  <c:v>1.1780999999999981</c:v>
                </c:pt>
                <c:pt idx="188">
                  <c:v>1.1843999999999981</c:v>
                </c:pt>
                <c:pt idx="189">
                  <c:v>1.1906999999999981</c:v>
                </c:pt>
                <c:pt idx="190">
                  <c:v>1.1969999999999981</c:v>
                </c:pt>
                <c:pt idx="191">
                  <c:v>1.2</c:v>
                </c:pt>
                <c:pt idx="192">
                  <c:v>1.2</c:v>
                </c:pt>
                <c:pt idx="193">
                  <c:v>1.2</c:v>
                </c:pt>
                <c:pt idx="194">
                  <c:v>1.2</c:v>
                </c:pt>
                <c:pt idx="195">
                  <c:v>1.2</c:v>
                </c:pt>
                <c:pt idx="196">
                  <c:v>1.2</c:v>
                </c:pt>
                <c:pt idx="197">
                  <c:v>1.2</c:v>
                </c:pt>
                <c:pt idx="198">
                  <c:v>1.2</c:v>
                </c:pt>
                <c:pt idx="199">
                  <c:v>1.2</c:v>
                </c:pt>
                <c:pt idx="200">
                  <c:v>1.2</c:v>
                </c:pt>
                <c:pt idx="201">
                  <c:v>1.2</c:v>
                </c:pt>
                <c:pt idx="202">
                  <c:v>1.2</c:v>
                </c:pt>
                <c:pt idx="203">
                  <c:v>1.2</c:v>
                </c:pt>
                <c:pt idx="204">
                  <c:v>1.2</c:v>
                </c:pt>
                <c:pt idx="205">
                  <c:v>1.2</c:v>
                </c:pt>
                <c:pt idx="206">
                  <c:v>1.2</c:v>
                </c:pt>
                <c:pt idx="207">
                  <c:v>1.2</c:v>
                </c:pt>
                <c:pt idx="208">
                  <c:v>1.2</c:v>
                </c:pt>
                <c:pt idx="209">
                  <c:v>1.2</c:v>
                </c:pt>
                <c:pt idx="210">
                  <c:v>1.2</c:v>
                </c:pt>
                <c:pt idx="211">
                  <c:v>1.2</c:v>
                </c:pt>
                <c:pt idx="212">
                  <c:v>1.2</c:v>
                </c:pt>
                <c:pt idx="213">
                  <c:v>1.2</c:v>
                </c:pt>
                <c:pt idx="214">
                  <c:v>1.2</c:v>
                </c:pt>
                <c:pt idx="215">
                  <c:v>1.2</c:v>
                </c:pt>
                <c:pt idx="216">
                  <c:v>1.2</c:v>
                </c:pt>
                <c:pt idx="217">
                  <c:v>1.2</c:v>
                </c:pt>
                <c:pt idx="218">
                  <c:v>1.2</c:v>
                </c:pt>
                <c:pt idx="219">
                  <c:v>1.2</c:v>
                </c:pt>
                <c:pt idx="220">
                  <c:v>1.2</c:v>
                </c:pt>
                <c:pt idx="221">
                  <c:v>1.2</c:v>
                </c:pt>
                <c:pt idx="222">
                  <c:v>1.2</c:v>
                </c:pt>
                <c:pt idx="223">
                  <c:v>1.2</c:v>
                </c:pt>
                <c:pt idx="224">
                  <c:v>1.2</c:v>
                </c:pt>
                <c:pt idx="225">
                  <c:v>1.2</c:v>
                </c:pt>
                <c:pt idx="226">
                  <c:v>1.2</c:v>
                </c:pt>
                <c:pt idx="227">
                  <c:v>1.2</c:v>
                </c:pt>
                <c:pt idx="228">
                  <c:v>1.2</c:v>
                </c:pt>
                <c:pt idx="229">
                  <c:v>1.2</c:v>
                </c:pt>
                <c:pt idx="230">
                  <c:v>1.2</c:v>
                </c:pt>
                <c:pt idx="231">
                  <c:v>1.2</c:v>
                </c:pt>
                <c:pt idx="232">
                  <c:v>1.2</c:v>
                </c:pt>
                <c:pt idx="233">
                  <c:v>1.2</c:v>
                </c:pt>
                <c:pt idx="234">
                  <c:v>1.2</c:v>
                </c:pt>
                <c:pt idx="235">
                  <c:v>1.2</c:v>
                </c:pt>
                <c:pt idx="236">
                  <c:v>1.2</c:v>
                </c:pt>
                <c:pt idx="237">
                  <c:v>1.2</c:v>
                </c:pt>
                <c:pt idx="238">
                  <c:v>1.2</c:v>
                </c:pt>
                <c:pt idx="239">
                  <c:v>1.1937</c:v>
                </c:pt>
                <c:pt idx="240">
                  <c:v>1.1874</c:v>
                </c:pt>
                <c:pt idx="241">
                  <c:v>1.1811</c:v>
                </c:pt>
                <c:pt idx="242">
                  <c:v>1.1748000000000001</c:v>
                </c:pt>
                <c:pt idx="243">
                  <c:v>1.1685000000000001</c:v>
                </c:pt>
                <c:pt idx="244">
                  <c:v>1.1622000000000001</c:v>
                </c:pt>
                <c:pt idx="245">
                  <c:v>1.1559000000000001</c:v>
                </c:pt>
                <c:pt idx="246">
                  <c:v>1.1496000000000002</c:v>
                </c:pt>
                <c:pt idx="247">
                  <c:v>1.1433000000000002</c:v>
                </c:pt>
                <c:pt idx="248">
                  <c:v>1.1370000000000002</c:v>
                </c:pt>
                <c:pt idx="249">
                  <c:v>1.1307000000000003</c:v>
                </c:pt>
                <c:pt idx="250">
                  <c:v>1.1244000000000003</c:v>
                </c:pt>
                <c:pt idx="251">
                  <c:v>1.1181000000000003</c:v>
                </c:pt>
                <c:pt idx="252">
                  <c:v>1.1118000000000003</c:v>
                </c:pt>
                <c:pt idx="253">
                  <c:v>1.1055000000000004</c:v>
                </c:pt>
                <c:pt idx="254">
                  <c:v>1.0992000000000004</c:v>
                </c:pt>
                <c:pt idx="255">
                  <c:v>1.0929000000000004</c:v>
                </c:pt>
                <c:pt idx="256">
                  <c:v>1.0866000000000005</c:v>
                </c:pt>
                <c:pt idx="257">
                  <c:v>1.0803000000000005</c:v>
                </c:pt>
                <c:pt idx="258">
                  <c:v>1.0740000000000005</c:v>
                </c:pt>
                <c:pt idx="259">
                  <c:v>1.0677000000000005</c:v>
                </c:pt>
                <c:pt idx="260">
                  <c:v>1.0614000000000006</c:v>
                </c:pt>
                <c:pt idx="261">
                  <c:v>1.0551000000000006</c:v>
                </c:pt>
                <c:pt idx="262">
                  <c:v>1.0488000000000006</c:v>
                </c:pt>
                <c:pt idx="263">
                  <c:v>1.0425000000000006</c:v>
                </c:pt>
                <c:pt idx="264">
                  <c:v>1.0362000000000007</c:v>
                </c:pt>
                <c:pt idx="265">
                  <c:v>1.0299000000000007</c:v>
                </c:pt>
                <c:pt idx="266">
                  <c:v>1.0236000000000007</c:v>
                </c:pt>
                <c:pt idx="267">
                  <c:v>1.0173000000000008</c:v>
                </c:pt>
                <c:pt idx="268">
                  <c:v>1.0110000000000008</c:v>
                </c:pt>
                <c:pt idx="269">
                  <c:v>1.0047000000000008</c:v>
                </c:pt>
                <c:pt idx="270">
                  <c:v>0.99840000000000084</c:v>
                </c:pt>
                <c:pt idx="271">
                  <c:v>0.99210000000000087</c:v>
                </c:pt>
                <c:pt idx="272">
                  <c:v>0.9858000000000009</c:v>
                </c:pt>
                <c:pt idx="273">
                  <c:v>0.97950000000000093</c:v>
                </c:pt>
                <c:pt idx="274">
                  <c:v>0.97320000000000095</c:v>
                </c:pt>
                <c:pt idx="275">
                  <c:v>0.96690000000000098</c:v>
                </c:pt>
                <c:pt idx="276">
                  <c:v>0.96060000000000101</c:v>
                </c:pt>
                <c:pt idx="277">
                  <c:v>0.95430000000000104</c:v>
                </c:pt>
                <c:pt idx="278">
                  <c:v>0.94800000000000106</c:v>
                </c:pt>
                <c:pt idx="279">
                  <c:v>0.94170000000000109</c:v>
                </c:pt>
                <c:pt idx="280">
                  <c:v>0.93540000000000112</c:v>
                </c:pt>
                <c:pt idx="281">
                  <c:v>0.92910000000000115</c:v>
                </c:pt>
                <c:pt idx="282">
                  <c:v>0.92280000000000117</c:v>
                </c:pt>
                <c:pt idx="283">
                  <c:v>0.9165000000000012</c:v>
                </c:pt>
                <c:pt idx="284">
                  <c:v>0.91020000000000123</c:v>
                </c:pt>
                <c:pt idx="285">
                  <c:v>0.90390000000000126</c:v>
                </c:pt>
                <c:pt idx="286">
                  <c:v>0.89760000000000129</c:v>
                </c:pt>
                <c:pt idx="287">
                  <c:v>0.89130000000000131</c:v>
                </c:pt>
                <c:pt idx="288">
                  <c:v>0.88500000000000134</c:v>
                </c:pt>
                <c:pt idx="289">
                  <c:v>0.87870000000000137</c:v>
                </c:pt>
                <c:pt idx="290">
                  <c:v>0.8724000000000014</c:v>
                </c:pt>
                <c:pt idx="291">
                  <c:v>0.86610000000000142</c:v>
                </c:pt>
                <c:pt idx="292">
                  <c:v>0.85980000000000145</c:v>
                </c:pt>
                <c:pt idx="293">
                  <c:v>0.85350000000000148</c:v>
                </c:pt>
                <c:pt idx="294">
                  <c:v>0.84720000000000151</c:v>
                </c:pt>
                <c:pt idx="295">
                  <c:v>0.84090000000000154</c:v>
                </c:pt>
                <c:pt idx="296">
                  <c:v>0.83460000000000156</c:v>
                </c:pt>
                <c:pt idx="297">
                  <c:v>0.82830000000000159</c:v>
                </c:pt>
                <c:pt idx="298">
                  <c:v>0.82200000000000162</c:v>
                </c:pt>
                <c:pt idx="299">
                  <c:v>0.81570000000000165</c:v>
                </c:pt>
                <c:pt idx="300">
                  <c:v>0.80940000000000167</c:v>
                </c:pt>
                <c:pt idx="301">
                  <c:v>0.8031000000000017</c:v>
                </c:pt>
                <c:pt idx="302">
                  <c:v>0.79680000000000173</c:v>
                </c:pt>
                <c:pt idx="303">
                  <c:v>0.79050000000000176</c:v>
                </c:pt>
                <c:pt idx="304">
                  <c:v>0.78420000000000178</c:v>
                </c:pt>
                <c:pt idx="305">
                  <c:v>0.77790000000000181</c:v>
                </c:pt>
                <c:pt idx="306">
                  <c:v>0.77160000000000184</c:v>
                </c:pt>
                <c:pt idx="307">
                  <c:v>0.76530000000000187</c:v>
                </c:pt>
                <c:pt idx="308">
                  <c:v>0.7590000000000019</c:v>
                </c:pt>
                <c:pt idx="309">
                  <c:v>0.75270000000000192</c:v>
                </c:pt>
                <c:pt idx="310">
                  <c:v>0.74640000000000195</c:v>
                </c:pt>
                <c:pt idx="311">
                  <c:v>0.74010000000000198</c:v>
                </c:pt>
                <c:pt idx="312">
                  <c:v>0.73380000000000201</c:v>
                </c:pt>
                <c:pt idx="313">
                  <c:v>0.72750000000000203</c:v>
                </c:pt>
                <c:pt idx="314">
                  <c:v>0.72120000000000206</c:v>
                </c:pt>
                <c:pt idx="315">
                  <c:v>0.71490000000000209</c:v>
                </c:pt>
                <c:pt idx="316">
                  <c:v>0.70860000000000212</c:v>
                </c:pt>
                <c:pt idx="317">
                  <c:v>0.70230000000000214</c:v>
                </c:pt>
                <c:pt idx="318">
                  <c:v>0.69600000000000217</c:v>
                </c:pt>
                <c:pt idx="319">
                  <c:v>0.6897000000000022</c:v>
                </c:pt>
                <c:pt idx="320">
                  <c:v>0.68340000000000223</c:v>
                </c:pt>
                <c:pt idx="321">
                  <c:v>0.67710000000000226</c:v>
                </c:pt>
                <c:pt idx="322">
                  <c:v>0.67080000000000228</c:v>
                </c:pt>
                <c:pt idx="323">
                  <c:v>0.66450000000000231</c:v>
                </c:pt>
                <c:pt idx="324">
                  <c:v>0.65820000000000234</c:v>
                </c:pt>
                <c:pt idx="325">
                  <c:v>0.65190000000000237</c:v>
                </c:pt>
                <c:pt idx="326">
                  <c:v>0.64560000000000239</c:v>
                </c:pt>
                <c:pt idx="327">
                  <c:v>0.63930000000000242</c:v>
                </c:pt>
                <c:pt idx="328">
                  <c:v>0.63300000000000245</c:v>
                </c:pt>
                <c:pt idx="329">
                  <c:v>0.62670000000000248</c:v>
                </c:pt>
                <c:pt idx="330">
                  <c:v>0.62040000000000251</c:v>
                </c:pt>
                <c:pt idx="331">
                  <c:v>0.61410000000000253</c:v>
                </c:pt>
                <c:pt idx="332">
                  <c:v>0.60780000000000256</c:v>
                </c:pt>
                <c:pt idx="333">
                  <c:v>0.60150000000000259</c:v>
                </c:pt>
                <c:pt idx="334">
                  <c:v>0.59520000000000262</c:v>
                </c:pt>
                <c:pt idx="335">
                  <c:v>0.58890000000000264</c:v>
                </c:pt>
                <c:pt idx="336">
                  <c:v>0.58260000000000267</c:v>
                </c:pt>
                <c:pt idx="337">
                  <c:v>0.5763000000000027</c:v>
                </c:pt>
                <c:pt idx="338">
                  <c:v>0.57000000000000273</c:v>
                </c:pt>
                <c:pt idx="339">
                  <c:v>0.56370000000000275</c:v>
                </c:pt>
                <c:pt idx="340">
                  <c:v>0.55740000000000278</c:v>
                </c:pt>
                <c:pt idx="341">
                  <c:v>0.55110000000000281</c:v>
                </c:pt>
                <c:pt idx="342">
                  <c:v>0.54480000000000284</c:v>
                </c:pt>
                <c:pt idx="343">
                  <c:v>0.53850000000000287</c:v>
                </c:pt>
                <c:pt idx="344">
                  <c:v>0.53220000000000289</c:v>
                </c:pt>
                <c:pt idx="345">
                  <c:v>0.52590000000000292</c:v>
                </c:pt>
                <c:pt idx="346">
                  <c:v>0.51960000000000295</c:v>
                </c:pt>
                <c:pt idx="347">
                  <c:v>0.51330000000000298</c:v>
                </c:pt>
                <c:pt idx="348">
                  <c:v>0.507000000000003</c:v>
                </c:pt>
                <c:pt idx="349">
                  <c:v>0.50070000000000303</c:v>
                </c:pt>
                <c:pt idx="350">
                  <c:v>0.494400000000003</c:v>
                </c:pt>
                <c:pt idx="351">
                  <c:v>0.48810000000000298</c:v>
                </c:pt>
                <c:pt idx="352">
                  <c:v>0.48180000000000295</c:v>
                </c:pt>
                <c:pt idx="353">
                  <c:v>0.47550000000000292</c:v>
                </c:pt>
                <c:pt idx="354">
                  <c:v>0.46920000000000289</c:v>
                </c:pt>
                <c:pt idx="355">
                  <c:v>0.46290000000000286</c:v>
                </c:pt>
                <c:pt idx="356">
                  <c:v>0.45660000000000284</c:v>
                </c:pt>
                <c:pt idx="357">
                  <c:v>0.45030000000000281</c:v>
                </c:pt>
                <c:pt idx="358">
                  <c:v>0.44400000000000278</c:v>
                </c:pt>
                <c:pt idx="359">
                  <c:v>0.43770000000000275</c:v>
                </c:pt>
                <c:pt idx="360">
                  <c:v>0.43140000000000273</c:v>
                </c:pt>
                <c:pt idx="361">
                  <c:v>0.4251000000000027</c:v>
                </c:pt>
                <c:pt idx="362">
                  <c:v>0.41880000000000267</c:v>
                </c:pt>
                <c:pt idx="363">
                  <c:v>0.41250000000000264</c:v>
                </c:pt>
                <c:pt idx="364">
                  <c:v>0.40620000000000261</c:v>
                </c:pt>
                <c:pt idx="365">
                  <c:v>0.39990000000000259</c:v>
                </c:pt>
                <c:pt idx="366">
                  <c:v>0.39360000000000256</c:v>
                </c:pt>
                <c:pt idx="367">
                  <c:v>0.38730000000000253</c:v>
                </c:pt>
                <c:pt idx="368">
                  <c:v>0.3810000000000025</c:v>
                </c:pt>
                <c:pt idx="369">
                  <c:v>0.37470000000000248</c:v>
                </c:pt>
                <c:pt idx="370">
                  <c:v>0.36840000000000245</c:v>
                </c:pt>
                <c:pt idx="371">
                  <c:v>0.36210000000000242</c:v>
                </c:pt>
                <c:pt idx="372">
                  <c:v>0.35580000000000239</c:v>
                </c:pt>
                <c:pt idx="373">
                  <c:v>0.34950000000000236</c:v>
                </c:pt>
                <c:pt idx="374">
                  <c:v>0.34320000000000234</c:v>
                </c:pt>
                <c:pt idx="375">
                  <c:v>0.33690000000000231</c:v>
                </c:pt>
                <c:pt idx="376">
                  <c:v>0.33060000000000228</c:v>
                </c:pt>
                <c:pt idx="377">
                  <c:v>0.32430000000000225</c:v>
                </c:pt>
                <c:pt idx="378">
                  <c:v>0.31800000000000223</c:v>
                </c:pt>
                <c:pt idx="379">
                  <c:v>0.3117000000000022</c:v>
                </c:pt>
                <c:pt idx="380">
                  <c:v>0.30540000000000217</c:v>
                </c:pt>
                <c:pt idx="381">
                  <c:v>0.29910000000000214</c:v>
                </c:pt>
                <c:pt idx="382">
                  <c:v>0.29280000000000211</c:v>
                </c:pt>
                <c:pt idx="383">
                  <c:v>0.28650000000000209</c:v>
                </c:pt>
                <c:pt idx="384">
                  <c:v>0.28020000000000206</c:v>
                </c:pt>
                <c:pt idx="385">
                  <c:v>0.27390000000000203</c:v>
                </c:pt>
                <c:pt idx="386">
                  <c:v>0.267600000000002</c:v>
                </c:pt>
                <c:pt idx="387">
                  <c:v>0.26130000000000198</c:v>
                </c:pt>
                <c:pt idx="388">
                  <c:v>0.25500000000000195</c:v>
                </c:pt>
                <c:pt idx="389">
                  <c:v>0.24870000000000195</c:v>
                </c:pt>
                <c:pt idx="390">
                  <c:v>0.24240000000000195</c:v>
                </c:pt>
                <c:pt idx="391">
                  <c:v>0.23610000000000195</c:v>
                </c:pt>
                <c:pt idx="392">
                  <c:v>0.22980000000000195</c:v>
                </c:pt>
                <c:pt idx="393">
                  <c:v>0.22350000000000195</c:v>
                </c:pt>
                <c:pt idx="394">
                  <c:v>0.21720000000000195</c:v>
                </c:pt>
                <c:pt idx="395">
                  <c:v>0.21090000000000195</c:v>
                </c:pt>
                <c:pt idx="396">
                  <c:v>0.20460000000000195</c:v>
                </c:pt>
                <c:pt idx="397">
                  <c:v>0.19830000000000195</c:v>
                </c:pt>
                <c:pt idx="398">
                  <c:v>0.19200000000000195</c:v>
                </c:pt>
                <c:pt idx="399">
                  <c:v>0.18570000000000195</c:v>
                </c:pt>
                <c:pt idx="400">
                  <c:v>0.17940000000000195</c:v>
                </c:pt>
                <c:pt idx="401">
                  <c:v>0.17310000000000195</c:v>
                </c:pt>
                <c:pt idx="402">
                  <c:v>0.16680000000000195</c:v>
                </c:pt>
                <c:pt idx="403">
                  <c:v>0.16050000000000195</c:v>
                </c:pt>
                <c:pt idx="404">
                  <c:v>0.15420000000000195</c:v>
                </c:pt>
                <c:pt idx="405">
                  <c:v>0.14790000000000195</c:v>
                </c:pt>
                <c:pt idx="406">
                  <c:v>0.14160000000000195</c:v>
                </c:pt>
                <c:pt idx="407">
                  <c:v>0.13530000000000195</c:v>
                </c:pt>
                <c:pt idx="408">
                  <c:v>0.12900000000000195</c:v>
                </c:pt>
                <c:pt idx="409">
                  <c:v>0.12270000000000195</c:v>
                </c:pt>
                <c:pt idx="410">
                  <c:v>0.11640000000000195</c:v>
                </c:pt>
                <c:pt idx="411">
                  <c:v>0.11010000000000195</c:v>
                </c:pt>
                <c:pt idx="412">
                  <c:v>0.10380000000000195</c:v>
                </c:pt>
                <c:pt idx="413">
                  <c:v>9.7500000000001946E-2</c:v>
                </c:pt>
                <c:pt idx="414">
                  <c:v>9.1200000000001946E-2</c:v>
                </c:pt>
                <c:pt idx="415">
                  <c:v>8.4900000000001946E-2</c:v>
                </c:pt>
                <c:pt idx="416">
                  <c:v>7.8600000000001946E-2</c:v>
                </c:pt>
                <c:pt idx="417">
                  <c:v>7.2300000000001946E-2</c:v>
                </c:pt>
                <c:pt idx="418">
                  <c:v>6.6000000000001946E-2</c:v>
                </c:pt>
                <c:pt idx="419">
                  <c:v>5.9700000000001946E-2</c:v>
                </c:pt>
                <c:pt idx="420">
                  <c:v>5.3400000000001946E-2</c:v>
                </c:pt>
                <c:pt idx="421">
                  <c:v>4.7100000000001946E-2</c:v>
                </c:pt>
                <c:pt idx="422">
                  <c:v>4.0800000000001946E-2</c:v>
                </c:pt>
                <c:pt idx="423">
                  <c:v>3.4500000000001946E-2</c:v>
                </c:pt>
                <c:pt idx="424">
                  <c:v>2.8200000000001946E-2</c:v>
                </c:pt>
                <c:pt idx="425">
                  <c:v>2.1900000000001946E-2</c:v>
                </c:pt>
                <c:pt idx="426">
                  <c:v>1.5600000000001946E-2</c:v>
                </c:pt>
                <c:pt idx="427">
                  <c:v>9.3000000000019456E-3</c:v>
                </c:pt>
                <c:pt idx="428">
                  <c:v>3.0000000000019447E-3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ECE-4FCA-8BC1-7E47CDA56A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1307567"/>
        <c:axId val="1131322959"/>
      </c:scatterChart>
      <c:valAx>
        <c:axId val="11312996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131317551"/>
        <c:crosses val="autoZero"/>
        <c:crossBetween val="midCat"/>
      </c:valAx>
      <c:valAx>
        <c:axId val="1131317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131299663"/>
        <c:crosses val="autoZero"/>
        <c:crossBetween val="midCat"/>
      </c:valAx>
      <c:valAx>
        <c:axId val="1131322959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131307567"/>
        <c:crosses val="max"/>
        <c:crossBetween val="midCat"/>
      </c:valAx>
      <c:valAx>
        <c:axId val="113130756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3132295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381000</xdr:colOff>
      <xdr:row>1</xdr:row>
      <xdr:rowOff>57150</xdr:rowOff>
    </xdr:from>
    <xdr:to>
      <xdr:col>8</xdr:col>
      <xdr:colOff>791528</xdr:colOff>
      <xdr:row>14</xdr:row>
      <xdr:rowOff>144780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6E2021B-AF57-4EF7-B5BA-FE4805D775D3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495300</xdr:colOff>
      <xdr:row>16</xdr:row>
      <xdr:rowOff>95251</xdr:rowOff>
    </xdr:from>
    <xdr:to>
      <xdr:col>8</xdr:col>
      <xdr:colOff>905828</xdr:colOff>
      <xdr:row>29</xdr:row>
      <xdr:rowOff>184786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2C937AF-0D4C-4B3B-855F-4D95AA4A7835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523875</xdr:colOff>
      <xdr:row>16</xdr:row>
      <xdr:rowOff>52387</xdr:rowOff>
    </xdr:from>
    <xdr:to>
      <xdr:col>17</xdr:col>
      <xdr:colOff>295275</xdr:colOff>
      <xdr:row>31</xdr:row>
      <xdr:rowOff>80962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43545539-5A6C-4494-8B55-5A373AD9BD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228600</xdr:colOff>
      <xdr:row>25</xdr:row>
      <xdr:rowOff>80962</xdr:rowOff>
    </xdr:from>
    <xdr:to>
      <xdr:col>18</xdr:col>
      <xdr:colOff>0</xdr:colOff>
      <xdr:row>40</xdr:row>
      <xdr:rowOff>109537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E340CCF1-9AA0-43D3-8DB2-954D117AC64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P55"/>
  <sheetViews>
    <sheetView showGridLines="0" showRowColHeaders="0" tabSelected="1" view="pageLayout" zoomScaleNormal="100" workbookViewId="0">
      <selection activeCell="E35" sqref="E35"/>
    </sheetView>
  </sheetViews>
  <sheetFormatPr defaultColWidth="9" defaultRowHeight="14.25" x14ac:dyDescent="0.2"/>
  <cols>
    <col min="1" max="1" width="24.375" style="1" bestFit="1" customWidth="1"/>
    <col min="2" max="4" width="9" style="1"/>
    <col min="5" max="5" width="24.625" style="1" customWidth="1"/>
    <col min="6" max="6" width="3.875" style="1" bestFit="1" customWidth="1"/>
    <col min="7" max="7" width="10.5" style="1" bestFit="1" customWidth="1"/>
    <col min="8" max="8" width="9" style="1"/>
    <col min="9" max="9" width="12.125" style="1" customWidth="1"/>
    <col min="10" max="10" width="8.875" style="1" customWidth="1"/>
    <col min="11" max="14" width="9" style="1"/>
    <col min="15" max="15" width="9.875" style="1" bestFit="1" customWidth="1"/>
    <col min="16" max="16384" width="9" style="1"/>
  </cols>
  <sheetData>
    <row r="1" spans="1:10" ht="20.25" customHeight="1" x14ac:dyDescent="0.2">
      <c r="A1" s="67" t="s">
        <v>0</v>
      </c>
      <c r="B1" s="67"/>
      <c r="C1" s="67"/>
      <c r="I1" s="12"/>
    </row>
    <row r="2" spans="1:10" x14ac:dyDescent="0.2">
      <c r="A2" s="67"/>
      <c r="B2" s="67"/>
      <c r="C2" s="67"/>
      <c r="I2" s="29"/>
      <c r="J2"/>
    </row>
    <row r="3" spans="1:10" ht="15.75" thickBot="1" x14ac:dyDescent="0.3">
      <c r="A3" s="65" t="str">
        <f>IF(SIGN(B13)=0,"Horizontale Bewegung",IF(SIGN(B13)&lt;0,"Bewegungsrichtung nach unten",IF(SIGN(B13)&gt;0,"Bewegungsrichtung nach oben","Error")))</f>
        <v>Horizontale Bewegung</v>
      </c>
      <c r="B3" s="66"/>
      <c r="C3" s="66"/>
    </row>
    <row r="4" spans="1:10" ht="15.75" thickBot="1" x14ac:dyDescent="0.3">
      <c r="A4" s="17" t="s">
        <v>5</v>
      </c>
      <c r="B4" s="72" t="s">
        <v>378</v>
      </c>
      <c r="C4" s="73"/>
    </row>
    <row r="5" spans="1:10" x14ac:dyDescent="0.2">
      <c r="A5" s="18" t="s">
        <v>1</v>
      </c>
      <c r="B5" s="42">
        <v>0.1</v>
      </c>
      <c r="C5" s="13" t="s">
        <v>16</v>
      </c>
    </row>
    <row r="6" spans="1:10" x14ac:dyDescent="0.2">
      <c r="A6" s="19" t="s">
        <v>2</v>
      </c>
      <c r="B6" s="43">
        <v>0.15</v>
      </c>
      <c r="C6" s="14" t="s">
        <v>14</v>
      </c>
      <c r="D6" s="40"/>
      <c r="E6" s="40"/>
    </row>
    <row r="7" spans="1:10" x14ac:dyDescent="0.2">
      <c r="A7" s="19" t="s">
        <v>4</v>
      </c>
      <c r="B7" s="43">
        <v>1.2</v>
      </c>
      <c r="C7" s="14" t="s">
        <v>15</v>
      </c>
      <c r="D7" s="40"/>
      <c r="E7" s="40"/>
    </row>
    <row r="8" spans="1:10" x14ac:dyDescent="0.2">
      <c r="A8" s="19" t="s">
        <v>3</v>
      </c>
      <c r="B8" s="44">
        <v>0.2</v>
      </c>
      <c r="C8" s="14" t="s">
        <v>14</v>
      </c>
    </row>
    <row r="9" spans="1:10" x14ac:dyDescent="0.2">
      <c r="A9" s="19" t="s">
        <v>17</v>
      </c>
      <c r="B9" s="44">
        <v>100</v>
      </c>
      <c r="C9" s="15" t="s">
        <v>18</v>
      </c>
    </row>
    <row r="10" spans="1:10" x14ac:dyDescent="0.2">
      <c r="A10" s="19" t="s">
        <v>6</v>
      </c>
      <c r="B10" s="43">
        <v>3.0000000000000001E-3</v>
      </c>
      <c r="C10" s="14"/>
      <c r="E10"/>
    </row>
    <row r="11" spans="1:10" x14ac:dyDescent="0.2">
      <c r="A11" s="19" t="s">
        <v>27</v>
      </c>
      <c r="B11" s="44">
        <v>100</v>
      </c>
      <c r="C11" s="15" t="s">
        <v>24</v>
      </c>
    </row>
    <row r="12" spans="1:10" x14ac:dyDescent="0.2">
      <c r="A12" s="19" t="s">
        <v>62</v>
      </c>
      <c r="B12" s="44">
        <v>7</v>
      </c>
      <c r="C12" s="15" t="s">
        <v>60</v>
      </c>
    </row>
    <row r="13" spans="1:10" ht="15" x14ac:dyDescent="0.25">
      <c r="A13" s="19" t="s">
        <v>63</v>
      </c>
      <c r="B13" s="44">
        <v>0</v>
      </c>
      <c r="C13" s="15" t="s">
        <v>28</v>
      </c>
      <c r="F13" s="2"/>
    </row>
    <row r="14" spans="1:10" ht="15" thickBot="1" x14ac:dyDescent="0.25">
      <c r="A14" s="20"/>
      <c r="B14" s="45"/>
      <c r="C14" s="16"/>
    </row>
    <row r="15" spans="1:10" ht="15" thickBot="1" x14ac:dyDescent="0.25">
      <c r="H15"/>
    </row>
    <row r="16" spans="1:10" ht="15.75" thickBot="1" x14ac:dyDescent="0.3">
      <c r="A16" s="28" t="s">
        <v>19</v>
      </c>
      <c r="B16" s="68" t="s">
        <v>432</v>
      </c>
      <c r="C16" s="69"/>
      <c r="D16" s="70"/>
      <c r="E16" s="71"/>
    </row>
    <row r="17" spans="1:16" ht="15" x14ac:dyDescent="0.25">
      <c r="A17" s="22" t="s">
        <v>360</v>
      </c>
      <c r="B17" s="74" t="str">
        <f>IFERROR(IF(FIND("AC",B16)&gt;0,"Wasserkühlung"),"")</f>
        <v/>
      </c>
      <c r="C17" s="75"/>
      <c r="D17" s="41" t="s">
        <v>362</v>
      </c>
      <c r="F17"/>
    </row>
    <row r="18" spans="1:16" x14ac:dyDescent="0.2">
      <c r="A18" s="19" t="s">
        <v>20</v>
      </c>
      <c r="B18" s="46">
        <f>VLOOKUP($B$16,'Motor DB'!$A$10:$X$314,3,FALSE)</f>
        <v>4716</v>
      </c>
      <c r="C18" s="14" t="s">
        <v>24</v>
      </c>
      <c r="D18" s="11">
        <f>IF(B7*B6&lt;=B5,"-",1-MAX(B44:B47)/B18)</f>
        <v>0.47806479508289956</v>
      </c>
      <c r="E18" s="54"/>
    </row>
    <row r="19" spans="1:16" x14ac:dyDescent="0.2">
      <c r="A19" s="19" t="s">
        <v>21</v>
      </c>
      <c r="B19" s="46">
        <f>VLOOKUP($B$16,'Motor DB'!$A$10:$X$314,5,FALSE)</f>
        <v>3590</v>
      </c>
      <c r="C19" s="14" t="s">
        <v>24</v>
      </c>
      <c r="D19" s="11">
        <f>IF(B7*B6&lt;=B5,"-",1-B48/B19)</f>
        <v>0.60483086337252367</v>
      </c>
    </row>
    <row r="20" spans="1:16" x14ac:dyDescent="0.2">
      <c r="A20" s="19" t="s">
        <v>55</v>
      </c>
      <c r="B20" s="46">
        <f>VLOOKUP($B$16,'Motor DB'!$A$10:$X$314,9,FALSE)</f>
        <v>2.20000004768371</v>
      </c>
      <c r="C20" s="15" t="s">
        <v>15</v>
      </c>
      <c r="D20" s="11">
        <f>IF(B7*B6&lt;=B5,"-",1-B38/B20)</f>
        <v>0.45454546636786175</v>
      </c>
    </row>
    <row r="21" spans="1:16" x14ac:dyDescent="0.2">
      <c r="A21" s="19" t="s">
        <v>359</v>
      </c>
      <c r="B21" s="46">
        <f>ROUNDUP((B27+B5*1000+D21)/64,0)*64</f>
        <v>704</v>
      </c>
      <c r="C21" s="15" t="s">
        <v>358</v>
      </c>
      <c r="D21" s="59">
        <v>50</v>
      </c>
      <c r="E21" t="s">
        <v>358</v>
      </c>
    </row>
    <row r="22" spans="1:16" x14ac:dyDescent="0.2">
      <c r="A22" s="19" t="s">
        <v>429</v>
      </c>
      <c r="B22" s="46">
        <f>VLOOKUP($B$16,'Motor DB'!$A$10:$X$314,10,FALSE)</f>
        <v>27.299999237060501</v>
      </c>
      <c r="C22" s="14" t="s">
        <v>18</v>
      </c>
      <c r="D22" s="60" t="str">
        <f>IFERROR(IF(NOT(_xlfn.BITAND(B12,Hilfsdaten!B20)),"Bewegt",""),"")</f>
        <v>Bewegt</v>
      </c>
      <c r="P22"/>
    </row>
    <row r="23" spans="1:16" x14ac:dyDescent="0.2">
      <c r="A23" s="19" t="s">
        <v>430</v>
      </c>
      <c r="B23" s="58">
        <f>VLOOKUP($B$16,'Motor DB'!$A$10:$X$314,23,FALSE)*B21/1000</f>
        <v>14.572799999999999</v>
      </c>
      <c r="C23" s="15" t="s">
        <v>18</v>
      </c>
      <c r="D23" s="60" t="str">
        <f>IFERROR(IF((_xlfn.BITAND(B12,Hilfsdaten!B20)),"Bewegt",""),"")</f>
        <v/>
      </c>
    </row>
    <row r="24" spans="1:16" x14ac:dyDescent="0.2">
      <c r="A24" s="19" t="s">
        <v>22</v>
      </c>
      <c r="B24" s="46">
        <f>VLOOKUP($B$16,'Motor DB'!$A$10:$X$314,15,FALSE)</f>
        <v>179.36000061035099</v>
      </c>
      <c r="C24" s="14" t="s">
        <v>23</v>
      </c>
    </row>
    <row r="25" spans="1:16" x14ac:dyDescent="0.2">
      <c r="A25" s="19" t="s">
        <v>25</v>
      </c>
      <c r="B25" s="46">
        <f>VLOOKUP($B$16,'Motor DB'!$A$10:$X$314,24,FALSE)</f>
        <v>0</v>
      </c>
      <c r="C25" s="15" t="s">
        <v>26</v>
      </c>
    </row>
    <row r="26" spans="1:16" x14ac:dyDescent="0.2">
      <c r="A26" s="19" t="s">
        <v>58</v>
      </c>
      <c r="B26" s="46">
        <f>VLOOKUP($B$16,'Motor DB'!$A$10:$X$314,19,FALSE)*1000</f>
        <v>22100.000381469727</v>
      </c>
      <c r="C26" s="15" t="s">
        <v>24</v>
      </c>
    </row>
    <row r="27" spans="1:16" x14ac:dyDescent="0.2">
      <c r="A27" s="19" t="s">
        <v>357</v>
      </c>
      <c r="B27" s="46">
        <f>VLOOKUP($B$16,'Motor DB'!$A$10:$W$314,22,FALSE)</f>
        <v>552</v>
      </c>
      <c r="C27" s="15" t="s">
        <v>358</v>
      </c>
    </row>
    <row r="28" spans="1:16" x14ac:dyDescent="0.2">
      <c r="A28" s="19" t="s">
        <v>386</v>
      </c>
      <c r="B28" s="46">
        <f>VLOOKUP($B$16,'Motor DB'!$A$10:$W$314,11,FALSE)</f>
        <v>2.0999999046325599</v>
      </c>
      <c r="C28" s="15" t="s">
        <v>381</v>
      </c>
    </row>
    <row r="29" spans="1:16" x14ac:dyDescent="0.2">
      <c r="A29" s="19" t="s">
        <v>385</v>
      </c>
      <c r="B29" s="46">
        <f>VLOOKUP($B$16,'Motor DB'!$A$10:$W$314,12,FALSE)</f>
        <v>25.799999237060501</v>
      </c>
      <c r="C29" s="15" t="s">
        <v>382</v>
      </c>
      <c r="D29" s="1" t="str">
        <f>IF(OR(B29&lt;VLOOKUP(B50,DriveDB!A10:I28,8,FALSE),B29&gt;VLOOKUP(B50,DriveDB!A10:I28,9,FALSE)),"Regler Anpassen","")</f>
        <v/>
      </c>
    </row>
    <row r="30" spans="1:16" ht="15" thickBot="1" x14ac:dyDescent="0.25">
      <c r="A30" s="20" t="s">
        <v>384</v>
      </c>
      <c r="B30" s="47">
        <f>VLOOKUP($B$16,'Motor DB'!$A$10:$W$314,13,FALSE)</f>
        <v>154.19999694824199</v>
      </c>
      <c r="C30" s="16" t="s">
        <v>383</v>
      </c>
    </row>
    <row r="33" spans="1:6" ht="15.75" thickBot="1" x14ac:dyDescent="0.3">
      <c r="A33" s="2" t="s">
        <v>29</v>
      </c>
    </row>
    <row r="34" spans="1:6" ht="15.75" thickBot="1" x14ac:dyDescent="0.3">
      <c r="A34" s="21" t="s">
        <v>48</v>
      </c>
      <c r="B34" s="30"/>
      <c r="C34" s="31"/>
    </row>
    <row r="35" spans="1:6" x14ac:dyDescent="0.2">
      <c r="A35" s="26" t="s">
        <v>50</v>
      </c>
      <c r="B35" s="35">
        <f>IF(B7*B6&lt;=B5,0,B38^2/(B6*B38-B5))</f>
        <v>18.000000000000004</v>
      </c>
      <c r="C35" s="13" t="s">
        <v>52</v>
      </c>
    </row>
    <row r="36" spans="1:6" x14ac:dyDescent="0.2">
      <c r="A36" s="25" t="s">
        <v>50</v>
      </c>
      <c r="B36" s="33">
        <f>B37*B38/2</f>
        <v>3.9999999999999987E-2</v>
      </c>
      <c r="C36" s="14" t="s">
        <v>16</v>
      </c>
    </row>
    <row r="37" spans="1:6" x14ac:dyDescent="0.2">
      <c r="A37" s="25" t="s">
        <v>50</v>
      </c>
      <c r="B37" s="33">
        <f>IF(B35=0,0,B38/B35)</f>
        <v>6.6666666666666652E-2</v>
      </c>
      <c r="C37" s="14" t="s">
        <v>14</v>
      </c>
    </row>
    <row r="38" spans="1:6" x14ac:dyDescent="0.2">
      <c r="A38" s="25" t="s">
        <v>49</v>
      </c>
      <c r="B38" s="23">
        <f>IF(2*B5/B6&gt;B7,B7,2*B5/B6)</f>
        <v>1.2</v>
      </c>
      <c r="C38" s="14" t="s">
        <v>15</v>
      </c>
    </row>
    <row r="39" spans="1:6" x14ac:dyDescent="0.2">
      <c r="A39" s="19" t="s">
        <v>53</v>
      </c>
      <c r="B39" s="33">
        <f>B6-2*B37</f>
        <v>1.6666666666666691E-2</v>
      </c>
      <c r="C39" s="14" t="s">
        <v>14</v>
      </c>
    </row>
    <row r="40" spans="1:6" x14ac:dyDescent="0.2">
      <c r="A40" s="19" t="s">
        <v>53</v>
      </c>
      <c r="B40" s="33">
        <f>B39*B38</f>
        <v>2.0000000000000028E-2</v>
      </c>
      <c r="C40" s="15" t="s">
        <v>16</v>
      </c>
    </row>
    <row r="41" spans="1:6" ht="15" thickBot="1" x14ac:dyDescent="0.25">
      <c r="A41" s="20" t="s">
        <v>51</v>
      </c>
      <c r="B41" s="34">
        <f>B39+B37*2+B8</f>
        <v>0.35</v>
      </c>
      <c r="C41" s="24" t="s">
        <v>14</v>
      </c>
    </row>
    <row r="42" spans="1:6" ht="15" thickBot="1" x14ac:dyDescent="0.25"/>
    <row r="43" spans="1:6" ht="15.75" thickBot="1" x14ac:dyDescent="0.3">
      <c r="A43" s="28" t="s">
        <v>61</v>
      </c>
      <c r="B43" s="30"/>
      <c r="C43" s="31"/>
    </row>
    <row r="44" spans="1:6" x14ac:dyDescent="0.2">
      <c r="A44" s="26" t="s">
        <v>30</v>
      </c>
      <c r="B44" s="36">
        <f>B35*(Hilfsdaten!A23+B9)+Hilfsdaten!A26+Hilfsdaten!A28+Hilfsdaten!A30</f>
        <v>2461.4464263890454</v>
      </c>
      <c r="C44" s="27" t="s">
        <v>24</v>
      </c>
    </row>
    <row r="45" spans="1:6" x14ac:dyDescent="0.2">
      <c r="A45" s="25" t="s">
        <v>31</v>
      </c>
      <c r="B45" s="37">
        <f>B35*(Hilfsdaten!A23+B9)+Hilfsdaten!A27-Hilfsdaten!A28-Hilfsdaten!A30</f>
        <v>2121.3535461451334</v>
      </c>
      <c r="C45" s="15" t="s">
        <v>24</v>
      </c>
    </row>
    <row r="46" spans="1:6" x14ac:dyDescent="0.2">
      <c r="A46" s="19" t="s">
        <v>32</v>
      </c>
      <c r="B46" s="37">
        <f>Hilfsdaten!A30+Hilfsdaten!A28+Hilfsdaten!A29</f>
        <v>170.04644012195587</v>
      </c>
      <c r="C46" s="15" t="s">
        <v>24</v>
      </c>
      <c r="E46"/>
    </row>
    <row r="47" spans="1:6" x14ac:dyDescent="0.2">
      <c r="A47" s="19" t="s">
        <v>33</v>
      </c>
      <c r="B47" s="37">
        <f>Hilfsdaten!A31+Hilfsdaten!A30</f>
        <v>0</v>
      </c>
      <c r="C47" s="15" t="s">
        <v>24</v>
      </c>
      <c r="F47"/>
    </row>
    <row r="48" spans="1:6" ht="15" thickBot="1" x14ac:dyDescent="0.25">
      <c r="A48" s="20" t="s">
        <v>40</v>
      </c>
      <c r="B48" s="38">
        <f>SQRT((B44^2*B37+B45^2*B37+B46^2*B39+B47^2*B8)/(B41))</f>
        <v>1418.6572004926397</v>
      </c>
      <c r="C48" s="16" t="s">
        <v>24</v>
      </c>
      <c r="E48"/>
    </row>
    <row r="49" spans="1:6" ht="15" thickBot="1" x14ac:dyDescent="0.25"/>
    <row r="50" spans="1:6" ht="15.75" thickBot="1" x14ac:dyDescent="0.3">
      <c r="A50" s="21" t="s">
        <v>42</v>
      </c>
      <c r="B50" s="62" t="s">
        <v>428</v>
      </c>
      <c r="C50" s="62"/>
      <c r="D50" s="63"/>
      <c r="E50" s="64"/>
      <c r="F50"/>
    </row>
    <row r="51" spans="1:6" ht="15" x14ac:dyDescent="0.25">
      <c r="A51" s="22" t="s">
        <v>46</v>
      </c>
      <c r="B51" s="36">
        <f>MAX(GrafikGen!F:F)/Calc!B41</f>
        <v>120.5846299619147</v>
      </c>
      <c r="C51" s="27" t="s">
        <v>47</v>
      </c>
      <c r="D51" s="41" t="s">
        <v>362</v>
      </c>
    </row>
    <row r="52" spans="1:6" x14ac:dyDescent="0.2">
      <c r="A52" s="18" t="s">
        <v>41</v>
      </c>
      <c r="B52" s="50">
        <f>VLOOKUP($B$50,DriveDB!$A$10:$I$280,7,FALSE)</f>
        <v>565.68542494923804</v>
      </c>
      <c r="C52" s="53" t="s">
        <v>393</v>
      </c>
      <c r="D52" s="11">
        <f>IFERROR(1-Hilfsdaten!B46/B52,"-")</f>
        <v>0.51746607219411944</v>
      </c>
    </row>
    <row r="53" spans="1:6" x14ac:dyDescent="0.2">
      <c r="A53" s="19" t="s">
        <v>43</v>
      </c>
      <c r="B53" s="50">
        <f>VLOOKUP($B$50,DriveDB!$A$10:$I$280,3,FALSE)</f>
        <v>96</v>
      </c>
      <c r="C53" s="14" t="s">
        <v>45</v>
      </c>
      <c r="D53" s="11">
        <f>IFERROR(1-(MAX(B44:B47)/B24)/B53,"-")</f>
        <v>0.8570469064769124</v>
      </c>
    </row>
    <row r="54" spans="1:6" x14ac:dyDescent="0.2">
      <c r="A54" s="19" t="s">
        <v>44</v>
      </c>
      <c r="B54" s="50">
        <f>VLOOKUP($B$50,DriveDB!$A$10:$I$280,4,FALSE)</f>
        <v>48</v>
      </c>
      <c r="C54" s="14" t="s">
        <v>45</v>
      </c>
      <c r="D54" s="11">
        <f>IFERROR(1-(B48/B24)/B54,"-")</f>
        <v>0.83521767259689117</v>
      </c>
    </row>
    <row r="55" spans="1:6" ht="15" thickBot="1" x14ac:dyDescent="0.25">
      <c r="A55" s="48"/>
      <c r="B55" s="51"/>
      <c r="C55" s="32"/>
    </row>
  </sheetData>
  <sheetProtection algorithmName="SHA-512" hashValue="1wdZaWghL+HczcAiXpKw0OcaJSUpUqloTsQA9YPdPOU1IIxt2+trEX/w0VHYRgGhx4x29dHkLI2i4+lR0FrPEA==" saltValue="mix7l1Qb0nr8IyWto6Clww==" spinCount="100000" sheet="1" objects="1" scenarios="1"/>
  <mergeCells count="6">
    <mergeCell ref="B50:E50"/>
    <mergeCell ref="A3:C3"/>
    <mergeCell ref="A1:C2"/>
    <mergeCell ref="B16:E16"/>
    <mergeCell ref="B4:C4"/>
    <mergeCell ref="B17:C17"/>
  </mergeCells>
  <conditionalFormatting sqref="B4">
    <cfRule type="expression" dxfId="14" priority="9">
      <formula>IF($B$6*$B$7&lt;=$B$5,1,0)</formula>
    </cfRule>
  </conditionalFormatting>
  <pageMargins left="0.70866141732283472" right="0.70866141732283472" top="1.0104166666666667" bottom="1.1023622047244095" header="0.31496062992125984" footer="0.31496062992125984"/>
  <pageSetup paperSize="9" orientation="landscape" r:id="rId1"/>
  <headerFooter>
    <oddHeader>&amp;LOxni GmbH – bewegt besser
&amp;RVersion 1.001 
21JUN24</oddHeader>
    <oddFooter>&amp;L&amp;G&amp;Cshop.oxni.ch
info@oxni.ch
+41 52 551 00 40&amp;R&amp;G</oddFooter>
  </headerFooter>
  <drawing r:id="rId2"/>
  <legacyDrawing r:id="rId3"/>
  <legacyDrawingHF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5" id="{C571D3DA-D249-4E44-AA6A-32A9583032AE}">
            <xm:f>IF(D18&gt;Hilfsdaten!$B$2,1,0)</xm:f>
            <x14:dxf>
              <font>
                <color rgb="FF92D050"/>
              </font>
              <fill>
                <patternFill patternType="none">
                  <bgColor auto="1"/>
                </patternFill>
              </fill>
            </x14:dxf>
          </x14:cfRule>
          <x14:cfRule type="expression" priority="76" id="{B393F687-EE7F-4585-9A04-376AED2C6CBB}">
            <xm:f>IF(D18&gt;Hilfsdaten!$B$3,1,0)</xm:f>
            <x14:dxf>
              <font>
                <color rgb="FFFFC000"/>
              </font>
              <fill>
                <patternFill patternType="none">
                  <bgColor auto="1"/>
                </patternFill>
              </fill>
            </x14:dxf>
          </x14:cfRule>
          <x14:cfRule type="expression" priority="77" id="{61314526-F6AB-4411-AD7D-CC207F5065D6}">
            <xm:f>IF(D18&lt;Hilfsdaten!$B$4,1,0)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m:sqref>D18:D20</xm:sqref>
        </x14:conditionalFormatting>
        <x14:conditionalFormatting xmlns:xm="http://schemas.microsoft.com/office/excel/2006/main">
          <x14:cfRule type="expression" priority="1" id="{86FCF517-41B0-4030-929E-43436902B2F5}">
            <xm:f>IF(_xlfn.BITAND(B12,Hilfsdaten!B20),0,1)</xm:f>
            <x14:dxf>
              <fill>
                <patternFill>
                  <fgColor auto="1"/>
                  <bgColor rgb="FF6B7D59"/>
                </patternFill>
              </fill>
            </x14:dxf>
          </x14:cfRule>
          <xm:sqref>D22</xm:sqref>
        </x14:conditionalFormatting>
        <x14:conditionalFormatting xmlns:xm="http://schemas.microsoft.com/office/excel/2006/main">
          <x14:cfRule type="expression" priority="2" id="{4443077E-4F81-45A2-BF3A-2F2F492EBF1C}">
            <xm:f>IF(_xlfn.BITAND(B12,Hilfsdaten!B20),1,0)</xm:f>
            <x14:dxf>
              <fill>
                <patternFill>
                  <fgColor auto="1"/>
                  <bgColor rgb="FF6B7D59"/>
                </patternFill>
              </fill>
            </x14:dxf>
          </x14:cfRule>
          <xm:sqref>D23</xm:sqref>
        </x14:conditionalFormatting>
        <x14:conditionalFormatting xmlns:xm="http://schemas.microsoft.com/office/excel/2006/main">
          <x14:cfRule type="expression" priority="3" id="{7FF5548D-73F7-4261-9D32-349018399D57}">
            <xm:f>IF(D52&gt;Hilfsdaten!$C$2,1,0)</xm:f>
            <x14:dxf>
              <font>
                <color rgb="FF92D050"/>
              </font>
              <fill>
                <patternFill patternType="none">
                  <bgColor auto="1"/>
                </patternFill>
              </fill>
            </x14:dxf>
          </x14:cfRule>
          <x14:cfRule type="expression" priority="4" id="{2473AF09-75D3-4D75-971C-24A3C5756917}">
            <xm:f>IF(D52&gt;Hilfsdaten!$C$3,1,0)</xm:f>
            <x14:dxf>
              <font>
                <color rgb="FFFFC000"/>
              </font>
              <fill>
                <patternFill patternType="none">
                  <bgColor auto="1"/>
                </patternFill>
              </fill>
            </x14:dxf>
          </x14:cfRule>
          <x14:cfRule type="expression" priority="5" id="{EDE690FF-4957-4138-AC63-BBF9DCA9DD6A}">
            <xm:f>IF(D52&lt;Hilfsdaten!$C$4,1,0)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m:sqref>D52:D54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D5CC79EB-4077-49DA-A798-34A5D0FCBB7D}">
          <x14:formula1>
            <xm:f>'Motor DB'!$A$10:$A$271</xm:f>
          </x14:formula1>
          <xm:sqref>B16</xm:sqref>
        </x14:dataValidation>
        <x14:dataValidation type="list" allowBlank="1" showInputMessage="1" showErrorMessage="1" xr:uid="{8DDFE5BA-FD3B-4186-BEFF-E8183E74A4B5}">
          <x14:formula1>
            <xm:f>DriveDB!$A$10:$A$280</xm:f>
          </x14:formula1>
          <xm:sqref>B50:E50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B35C55-6F28-429F-BD45-EA70C5012CF8}">
  <sheetPr codeName="Sheet3"/>
  <dimension ref="A1:Q1002"/>
  <sheetViews>
    <sheetView workbookViewId="0">
      <pane ySplit="1" topLeftCell="A2" activePane="bottomLeft" state="frozen"/>
      <selection pane="bottomLeft" activeCell="I9" sqref="I9"/>
    </sheetView>
  </sheetViews>
  <sheetFormatPr defaultColWidth="8.75" defaultRowHeight="14.25" x14ac:dyDescent="0.2"/>
  <cols>
    <col min="2" max="2" width="11.875" bestFit="1" customWidth="1"/>
    <col min="3" max="3" width="19.125" bestFit="1" customWidth="1"/>
    <col min="4" max="4" width="19.625" bestFit="1" customWidth="1"/>
    <col min="6" max="6" width="16.625" bestFit="1" customWidth="1"/>
    <col min="7" max="7" width="13" bestFit="1" customWidth="1"/>
    <col min="10" max="10" width="11.875" bestFit="1" customWidth="1"/>
  </cols>
  <sheetData>
    <row r="1" spans="1:17" x14ac:dyDescent="0.2">
      <c r="A1" t="s">
        <v>56</v>
      </c>
      <c r="B1" t="s">
        <v>374</v>
      </c>
      <c r="C1" t="s">
        <v>57</v>
      </c>
      <c r="D1" t="s">
        <v>375</v>
      </c>
      <c r="E1" t="s">
        <v>376</v>
      </c>
      <c r="F1" t="s">
        <v>377</v>
      </c>
    </row>
    <row r="2" spans="1:17" ht="15" x14ac:dyDescent="0.25">
      <c r="A2">
        <v>0</v>
      </c>
      <c r="B2">
        <v>0</v>
      </c>
      <c r="C2">
        <v>0</v>
      </c>
      <c r="D2">
        <v>0</v>
      </c>
      <c r="E2">
        <v>0</v>
      </c>
      <c r="F2">
        <v>0</v>
      </c>
      <c r="M2" s="2" t="s">
        <v>54</v>
      </c>
    </row>
    <row r="3" spans="1:17" x14ac:dyDescent="0.2">
      <c r="A3">
        <f>Calc!$B$41/1000+A2</f>
        <v>3.5E-4</v>
      </c>
      <c r="B3">
        <f>C3*$A$3+B2</f>
        <v>2.2050000000000005E-6</v>
      </c>
      <c r="C3">
        <f>IF(ISODD(VLOOKUP(A3,$M$4:$Q$15,5,TRUE)),C2+D3*$A$3,VLOOKUP(A3,$M$4:$Q$15,2,TRUE))</f>
        <v>6.3000000000000009E-3</v>
      </c>
      <c r="D3">
        <f>VLOOKUP(A3,$M$4:$P$15,4,TRUE)</f>
        <v>18.000000000000004</v>
      </c>
      <c r="E3">
        <f>VLOOKUP(A3,$M$4:$P$15,3,TRUE)</f>
        <v>2461.4464263890454</v>
      </c>
      <c r="F3">
        <f>IF(C3*E3&gt;=0,F2,F2+ABS(C3*E3*0.5*$A$3))</f>
        <v>0</v>
      </c>
      <c r="H3">
        <f>MAX(B:B)</f>
        <v>9.9959999999999924E-2</v>
      </c>
      <c r="M3" s="1" t="s">
        <v>56</v>
      </c>
      <c r="N3" s="1" t="s">
        <v>57</v>
      </c>
      <c r="O3" s="1" t="s">
        <v>61</v>
      </c>
      <c r="P3" t="s">
        <v>50</v>
      </c>
      <c r="Q3" t="s">
        <v>379</v>
      </c>
    </row>
    <row r="4" spans="1:17" x14ac:dyDescent="0.2">
      <c r="A4">
        <f>Calc!$B$41/1000+A3</f>
        <v>6.9999999999999999E-4</v>
      </c>
      <c r="B4">
        <f t="shared" ref="B4:B67" si="0">C4*$A$3+B3</f>
        <v>6.6150000000000019E-6</v>
      </c>
      <c r="C4">
        <f t="shared" ref="C4:C67" si="1">IF(ISODD(VLOOKUP(A4,$M$4:$Q$15,5,TRUE)),C3+D4*$A$3,VLOOKUP(A4,$M$4:$Q$15,2,TRUE))</f>
        <v>1.2600000000000002E-2</v>
      </c>
      <c r="D4">
        <f t="shared" ref="D4:D67" si="2">VLOOKUP(A4,$M$4:$P$15,4,TRUE)</f>
        <v>18.000000000000004</v>
      </c>
      <c r="E4">
        <f t="shared" ref="E4:E67" si="3">VLOOKUP(A4,$M$4:$P$15,3,TRUE)</f>
        <v>2461.4464263890454</v>
      </c>
      <c r="F4">
        <f t="shared" ref="F4:F67" si="4">IF(C4*E4&gt;=0,F3,F3+ABS(C4*E4*0.5*$A$3))</f>
        <v>0</v>
      </c>
      <c r="M4" s="1">
        <v>0</v>
      </c>
      <c r="N4" s="1">
        <v>0</v>
      </c>
      <c r="O4" s="1">
        <f>Calc!B44</f>
        <v>2461.4464263890454</v>
      </c>
      <c r="P4">
        <v>0</v>
      </c>
      <c r="Q4">
        <v>1</v>
      </c>
    </row>
    <row r="5" spans="1:17" x14ac:dyDescent="0.2">
      <c r="A5">
        <f>Calc!$B$41/1000+A4</f>
        <v>1.0499999999999999E-3</v>
      </c>
      <c r="B5">
        <f t="shared" si="0"/>
        <v>1.3230000000000004E-5</v>
      </c>
      <c r="C5">
        <f t="shared" si="1"/>
        <v>1.8900000000000004E-2</v>
      </c>
      <c r="D5">
        <f t="shared" si="2"/>
        <v>18.000000000000004</v>
      </c>
      <c r="E5">
        <f t="shared" si="3"/>
        <v>2461.4464263890454</v>
      </c>
      <c r="F5">
        <f t="shared" si="4"/>
        <v>0</v>
      </c>
      <c r="M5">
        <v>0</v>
      </c>
      <c r="N5">
        <f>N4</f>
        <v>0</v>
      </c>
      <c r="O5">
        <f>O4</f>
        <v>2461.4464263890454</v>
      </c>
      <c r="P5">
        <f>P6</f>
        <v>18.000000000000004</v>
      </c>
      <c r="Q5">
        <v>1</v>
      </c>
    </row>
    <row r="6" spans="1:17" x14ac:dyDescent="0.2">
      <c r="A6">
        <f>Calc!$B$41/1000+A5</f>
        <v>1.4E-3</v>
      </c>
      <c r="B6">
        <f t="shared" si="0"/>
        <v>2.2050000000000007E-5</v>
      </c>
      <c r="C6">
        <f t="shared" si="1"/>
        <v>2.5200000000000004E-2</v>
      </c>
      <c r="D6">
        <f t="shared" si="2"/>
        <v>18.000000000000004</v>
      </c>
      <c r="E6">
        <f t="shared" si="3"/>
        <v>2461.4464263890454</v>
      </c>
      <c r="F6">
        <f t="shared" si="4"/>
        <v>0</v>
      </c>
      <c r="M6" s="1">
        <f>Calc!B37</f>
        <v>6.6666666666666652E-2</v>
      </c>
      <c r="N6" s="1">
        <f>Calc!B38</f>
        <v>1.2</v>
      </c>
      <c r="O6" s="1">
        <f>O4</f>
        <v>2461.4464263890454</v>
      </c>
      <c r="P6">
        <f>Calc!B35</f>
        <v>18.000000000000004</v>
      </c>
      <c r="Q6">
        <v>1</v>
      </c>
    </row>
    <row r="7" spans="1:17" x14ac:dyDescent="0.2">
      <c r="A7">
        <f>Calc!$B$41/1000+A6</f>
        <v>1.75E-3</v>
      </c>
      <c r="B7">
        <f t="shared" si="0"/>
        <v>3.3075000000000011E-5</v>
      </c>
      <c r="C7">
        <f t="shared" si="1"/>
        <v>3.1500000000000007E-2</v>
      </c>
      <c r="D7">
        <f t="shared" si="2"/>
        <v>18.000000000000004</v>
      </c>
      <c r="E7">
        <f t="shared" si="3"/>
        <v>2461.4464263890454</v>
      </c>
      <c r="F7">
        <f t="shared" si="4"/>
        <v>0</v>
      </c>
      <c r="M7" s="1">
        <f>M6</f>
        <v>6.6666666666666652E-2</v>
      </c>
      <c r="N7" s="1">
        <f>N6</f>
        <v>1.2</v>
      </c>
      <c r="O7" s="1">
        <f>Calc!B46</f>
        <v>170.04644012195587</v>
      </c>
      <c r="P7">
        <f>P6</f>
        <v>18.000000000000004</v>
      </c>
      <c r="Q7">
        <v>1</v>
      </c>
    </row>
    <row r="8" spans="1:17" x14ac:dyDescent="0.2">
      <c r="A8">
        <f>Calc!$B$41/1000+A7</f>
        <v>2.0999999999999999E-3</v>
      </c>
      <c r="B8">
        <f t="shared" si="0"/>
        <v>4.6305000000000012E-5</v>
      </c>
      <c r="C8">
        <f t="shared" si="1"/>
        <v>3.7800000000000007E-2</v>
      </c>
      <c r="D8">
        <f t="shared" si="2"/>
        <v>18.000000000000004</v>
      </c>
      <c r="E8">
        <f t="shared" si="3"/>
        <v>2461.4464263890454</v>
      </c>
      <c r="F8">
        <f t="shared" si="4"/>
        <v>0</v>
      </c>
      <c r="M8">
        <f>M7</f>
        <v>6.6666666666666652E-2</v>
      </c>
      <c r="N8">
        <f>N7</f>
        <v>1.2</v>
      </c>
      <c r="O8">
        <f>O7</f>
        <v>170.04644012195587</v>
      </c>
      <c r="P8">
        <f>P9</f>
        <v>0</v>
      </c>
      <c r="Q8">
        <v>2</v>
      </c>
    </row>
    <row r="9" spans="1:17" x14ac:dyDescent="0.2">
      <c r="A9">
        <f>Calc!$B$41/1000+A8</f>
        <v>2.4499999999999999E-3</v>
      </c>
      <c r="B9">
        <f t="shared" si="0"/>
        <v>6.1740000000000015E-5</v>
      </c>
      <c r="C9">
        <f t="shared" si="1"/>
        <v>4.4100000000000007E-2</v>
      </c>
      <c r="D9">
        <f t="shared" si="2"/>
        <v>18.000000000000004</v>
      </c>
      <c r="E9">
        <f t="shared" si="3"/>
        <v>2461.4464263890454</v>
      </c>
      <c r="F9">
        <f t="shared" si="4"/>
        <v>0</v>
      </c>
      <c r="M9" s="1">
        <f>Calc!B37+Calc!B39</f>
        <v>8.3333333333333343E-2</v>
      </c>
      <c r="N9" s="1">
        <f>Calc!B38</f>
        <v>1.2</v>
      </c>
      <c r="O9" s="1">
        <f>Calc!B46</f>
        <v>170.04644012195587</v>
      </c>
      <c r="P9">
        <f>0</f>
        <v>0</v>
      </c>
      <c r="Q9">
        <v>2</v>
      </c>
    </row>
    <row r="10" spans="1:17" x14ac:dyDescent="0.2">
      <c r="A10">
        <f>Calc!$B$41/1000+A9</f>
        <v>2.8E-3</v>
      </c>
      <c r="B10">
        <f t="shared" si="0"/>
        <v>7.9380000000000016E-5</v>
      </c>
      <c r="C10">
        <f t="shared" si="1"/>
        <v>5.0400000000000007E-2</v>
      </c>
      <c r="D10">
        <f t="shared" si="2"/>
        <v>18.000000000000004</v>
      </c>
      <c r="E10">
        <f t="shared" si="3"/>
        <v>2461.4464263890454</v>
      </c>
      <c r="F10">
        <f t="shared" si="4"/>
        <v>0</v>
      </c>
      <c r="M10" s="1">
        <f>M9</f>
        <v>8.3333333333333343E-2</v>
      </c>
      <c r="N10" s="1">
        <f>N9</f>
        <v>1.2</v>
      </c>
      <c r="O10" s="39">
        <f>-Calc!B45</f>
        <v>-2121.3535461451334</v>
      </c>
      <c r="P10">
        <f>0</f>
        <v>0</v>
      </c>
      <c r="Q10">
        <v>2</v>
      </c>
    </row>
    <row r="11" spans="1:17" x14ac:dyDescent="0.2">
      <c r="A11">
        <f>Calc!$B$41/1000+A10</f>
        <v>3.15E-3</v>
      </c>
      <c r="B11">
        <f t="shared" si="0"/>
        <v>9.9225000000000013E-5</v>
      </c>
      <c r="C11">
        <f t="shared" si="1"/>
        <v>5.6700000000000007E-2</v>
      </c>
      <c r="D11">
        <f t="shared" si="2"/>
        <v>18.000000000000004</v>
      </c>
      <c r="E11">
        <f t="shared" si="3"/>
        <v>2461.4464263890454</v>
      </c>
      <c r="F11">
        <f t="shared" si="4"/>
        <v>0</v>
      </c>
      <c r="M11">
        <f>M10</f>
        <v>8.3333333333333343E-2</v>
      </c>
      <c r="N11">
        <f>N10</f>
        <v>1.2</v>
      </c>
      <c r="O11">
        <f>O10</f>
        <v>-2121.3535461451334</v>
      </c>
      <c r="P11">
        <f>P12</f>
        <v>-18.000000000000004</v>
      </c>
      <c r="Q11">
        <v>3</v>
      </c>
    </row>
    <row r="12" spans="1:17" x14ac:dyDescent="0.2">
      <c r="A12">
        <f>Calc!$B$41/1000+A11</f>
        <v>3.5000000000000001E-3</v>
      </c>
      <c r="B12">
        <f t="shared" si="0"/>
        <v>1.2127500000000002E-4</v>
      </c>
      <c r="C12">
        <f t="shared" si="1"/>
        <v>6.3000000000000014E-2</v>
      </c>
      <c r="D12">
        <f t="shared" si="2"/>
        <v>18.000000000000004</v>
      </c>
      <c r="E12">
        <f t="shared" si="3"/>
        <v>2461.4464263890454</v>
      </c>
      <c r="F12">
        <f t="shared" si="4"/>
        <v>0</v>
      </c>
      <c r="M12" s="1">
        <f>Calc!B37*2+Calc!B39</f>
        <v>0.15</v>
      </c>
      <c r="N12" s="1">
        <f>0</f>
        <v>0</v>
      </c>
      <c r="O12" s="39">
        <f>-Calc!B45</f>
        <v>-2121.3535461451334</v>
      </c>
      <c r="P12">
        <f>-Calc!B35</f>
        <v>-18.000000000000004</v>
      </c>
      <c r="Q12">
        <v>3</v>
      </c>
    </row>
    <row r="13" spans="1:17" x14ac:dyDescent="0.2">
      <c r="A13">
        <f>Calc!$B$41/1000+A12</f>
        <v>3.8500000000000001E-3</v>
      </c>
      <c r="B13">
        <f t="shared" si="0"/>
        <v>1.4553000000000002E-4</v>
      </c>
      <c r="C13">
        <f t="shared" si="1"/>
        <v>6.9300000000000014E-2</v>
      </c>
      <c r="D13">
        <f t="shared" si="2"/>
        <v>18.000000000000004</v>
      </c>
      <c r="E13">
        <f t="shared" si="3"/>
        <v>2461.4464263890454</v>
      </c>
      <c r="F13">
        <f t="shared" si="4"/>
        <v>0</v>
      </c>
      <c r="M13" s="1">
        <f>M12</f>
        <v>0.15</v>
      </c>
      <c r="N13" s="1">
        <f>N12</f>
        <v>0</v>
      </c>
      <c r="O13" s="1">
        <f>Calc!B47</f>
        <v>0</v>
      </c>
      <c r="P13">
        <f>P12</f>
        <v>-18.000000000000004</v>
      </c>
      <c r="Q13">
        <v>3</v>
      </c>
    </row>
    <row r="14" spans="1:17" x14ac:dyDescent="0.2">
      <c r="A14">
        <f>Calc!$B$41/1000+A13</f>
        <v>4.1999999999999997E-3</v>
      </c>
      <c r="B14">
        <f t="shared" si="0"/>
        <v>1.7199000000000004E-4</v>
      </c>
      <c r="C14">
        <f t="shared" si="1"/>
        <v>7.5600000000000014E-2</v>
      </c>
      <c r="D14">
        <f t="shared" si="2"/>
        <v>18.000000000000004</v>
      </c>
      <c r="E14">
        <f t="shared" si="3"/>
        <v>2461.4464263890454</v>
      </c>
      <c r="F14">
        <f t="shared" si="4"/>
        <v>0</v>
      </c>
      <c r="M14">
        <f>M13</f>
        <v>0.15</v>
      </c>
      <c r="N14">
        <f>N13</f>
        <v>0</v>
      </c>
      <c r="O14">
        <f>O13</f>
        <v>0</v>
      </c>
      <c r="P14">
        <f>P15</f>
        <v>0</v>
      </c>
      <c r="Q14">
        <v>4</v>
      </c>
    </row>
    <row r="15" spans="1:17" x14ac:dyDescent="0.2">
      <c r="A15">
        <f>Calc!$B$41/1000+A14</f>
        <v>4.5499999999999994E-3</v>
      </c>
      <c r="B15">
        <f t="shared" si="0"/>
        <v>2.0065500000000005E-4</v>
      </c>
      <c r="C15">
        <f t="shared" si="1"/>
        <v>8.1900000000000014E-2</v>
      </c>
      <c r="D15">
        <f t="shared" si="2"/>
        <v>18.000000000000004</v>
      </c>
      <c r="E15">
        <f t="shared" si="3"/>
        <v>2461.4464263890454</v>
      </c>
      <c r="F15">
        <f t="shared" si="4"/>
        <v>0</v>
      </c>
      <c r="M15" s="1">
        <f>Calc!B41</f>
        <v>0.35</v>
      </c>
      <c r="N15" s="1">
        <v>0</v>
      </c>
      <c r="O15" s="1">
        <f>Calc!B47</f>
        <v>0</v>
      </c>
      <c r="P15">
        <v>0</v>
      </c>
      <c r="Q15">
        <v>4</v>
      </c>
    </row>
    <row r="16" spans="1:17" x14ac:dyDescent="0.2">
      <c r="A16">
        <f>Calc!$B$41/1000+A15</f>
        <v>4.899999999999999E-3</v>
      </c>
      <c r="B16">
        <f t="shared" si="0"/>
        <v>2.3152500000000006E-4</v>
      </c>
      <c r="C16">
        <f t="shared" si="1"/>
        <v>8.8200000000000014E-2</v>
      </c>
      <c r="D16">
        <f t="shared" si="2"/>
        <v>18.000000000000004</v>
      </c>
      <c r="E16">
        <f t="shared" si="3"/>
        <v>2461.4464263890454</v>
      </c>
      <c r="F16">
        <f t="shared" si="4"/>
        <v>0</v>
      </c>
    </row>
    <row r="17" spans="1:6" x14ac:dyDescent="0.2">
      <c r="A17">
        <f>Calc!$B$41/1000+A16</f>
        <v>5.2499999999999986E-3</v>
      </c>
      <c r="B17">
        <f t="shared" si="0"/>
        <v>2.6460000000000003E-4</v>
      </c>
      <c r="C17">
        <f t="shared" si="1"/>
        <v>9.4500000000000015E-2</v>
      </c>
      <c r="D17">
        <f t="shared" si="2"/>
        <v>18.000000000000004</v>
      </c>
      <c r="E17">
        <f t="shared" si="3"/>
        <v>2461.4464263890454</v>
      </c>
      <c r="F17">
        <f t="shared" si="4"/>
        <v>0</v>
      </c>
    </row>
    <row r="18" spans="1:6" x14ac:dyDescent="0.2">
      <c r="A18">
        <f>Calc!$B$41/1000+A17</f>
        <v>5.5999999999999982E-3</v>
      </c>
      <c r="B18">
        <f t="shared" si="0"/>
        <v>2.9988000000000004E-4</v>
      </c>
      <c r="C18">
        <f t="shared" si="1"/>
        <v>0.10080000000000001</v>
      </c>
      <c r="D18">
        <f t="shared" si="2"/>
        <v>18.000000000000004</v>
      </c>
      <c r="E18">
        <f t="shared" si="3"/>
        <v>2461.4464263890454</v>
      </c>
      <c r="F18">
        <f t="shared" si="4"/>
        <v>0</v>
      </c>
    </row>
    <row r="19" spans="1:6" x14ac:dyDescent="0.2">
      <c r="A19">
        <f>Calc!$B$41/1000+A18</f>
        <v>5.9499999999999978E-3</v>
      </c>
      <c r="B19">
        <f t="shared" si="0"/>
        <v>3.3736500000000006E-4</v>
      </c>
      <c r="C19">
        <f t="shared" si="1"/>
        <v>0.10710000000000001</v>
      </c>
      <c r="D19">
        <f t="shared" si="2"/>
        <v>18.000000000000004</v>
      </c>
      <c r="E19">
        <f t="shared" si="3"/>
        <v>2461.4464263890454</v>
      </c>
      <c r="F19">
        <f t="shared" si="4"/>
        <v>0</v>
      </c>
    </row>
    <row r="20" spans="1:6" x14ac:dyDescent="0.2">
      <c r="A20">
        <f>Calc!$B$41/1000+A19</f>
        <v>6.2999999999999974E-3</v>
      </c>
      <c r="B20">
        <f t="shared" si="0"/>
        <v>3.7705500000000006E-4</v>
      </c>
      <c r="C20">
        <f t="shared" si="1"/>
        <v>0.11340000000000001</v>
      </c>
      <c r="D20">
        <f t="shared" si="2"/>
        <v>18.000000000000004</v>
      </c>
      <c r="E20">
        <f t="shared" si="3"/>
        <v>2461.4464263890454</v>
      </c>
      <c r="F20">
        <f t="shared" si="4"/>
        <v>0</v>
      </c>
    </row>
    <row r="21" spans="1:6" x14ac:dyDescent="0.2">
      <c r="A21">
        <f>Calc!$B$41/1000+A20</f>
        <v>6.6499999999999971E-3</v>
      </c>
      <c r="B21">
        <f t="shared" si="0"/>
        <v>4.1895000000000007E-4</v>
      </c>
      <c r="C21">
        <f t="shared" si="1"/>
        <v>0.11970000000000001</v>
      </c>
      <c r="D21">
        <f t="shared" si="2"/>
        <v>18.000000000000004</v>
      </c>
      <c r="E21">
        <f t="shared" si="3"/>
        <v>2461.4464263890454</v>
      </c>
      <c r="F21">
        <f t="shared" si="4"/>
        <v>0</v>
      </c>
    </row>
    <row r="22" spans="1:6" x14ac:dyDescent="0.2">
      <c r="A22">
        <f>Calc!$B$41/1000+A21</f>
        <v>6.9999999999999967E-3</v>
      </c>
      <c r="B22">
        <f t="shared" si="0"/>
        <v>4.6305000000000006E-4</v>
      </c>
      <c r="C22">
        <f t="shared" si="1"/>
        <v>0.12600000000000003</v>
      </c>
      <c r="D22">
        <f t="shared" si="2"/>
        <v>18.000000000000004</v>
      </c>
      <c r="E22">
        <f t="shared" si="3"/>
        <v>2461.4464263890454</v>
      </c>
      <c r="F22">
        <f t="shared" si="4"/>
        <v>0</v>
      </c>
    </row>
    <row r="23" spans="1:6" x14ac:dyDescent="0.2">
      <c r="A23">
        <f>Calc!$B$41/1000+A22</f>
        <v>7.3499999999999963E-3</v>
      </c>
      <c r="B23">
        <f t="shared" si="0"/>
        <v>5.0935500000000007E-4</v>
      </c>
      <c r="C23">
        <f t="shared" si="1"/>
        <v>0.13230000000000003</v>
      </c>
      <c r="D23">
        <f t="shared" si="2"/>
        <v>18.000000000000004</v>
      </c>
      <c r="E23">
        <f t="shared" si="3"/>
        <v>2461.4464263890454</v>
      </c>
      <c r="F23">
        <f t="shared" si="4"/>
        <v>0</v>
      </c>
    </row>
    <row r="24" spans="1:6" x14ac:dyDescent="0.2">
      <c r="A24">
        <f>Calc!$B$41/1000+A23</f>
        <v>7.6999999999999959E-3</v>
      </c>
      <c r="B24">
        <f t="shared" si="0"/>
        <v>5.5786500000000005E-4</v>
      </c>
      <c r="C24">
        <f t="shared" si="1"/>
        <v>0.13860000000000003</v>
      </c>
      <c r="D24">
        <f t="shared" si="2"/>
        <v>18.000000000000004</v>
      </c>
      <c r="E24">
        <f t="shared" si="3"/>
        <v>2461.4464263890454</v>
      </c>
      <c r="F24">
        <f t="shared" si="4"/>
        <v>0</v>
      </c>
    </row>
    <row r="25" spans="1:6" x14ac:dyDescent="0.2">
      <c r="A25">
        <f>Calc!$B$41/1000+A24</f>
        <v>8.0499999999999964E-3</v>
      </c>
      <c r="B25">
        <f t="shared" si="0"/>
        <v>6.0858000000000006E-4</v>
      </c>
      <c r="C25">
        <f t="shared" si="1"/>
        <v>0.14490000000000003</v>
      </c>
      <c r="D25">
        <f t="shared" si="2"/>
        <v>18.000000000000004</v>
      </c>
      <c r="E25">
        <f t="shared" si="3"/>
        <v>2461.4464263890454</v>
      </c>
      <c r="F25">
        <f t="shared" si="4"/>
        <v>0</v>
      </c>
    </row>
    <row r="26" spans="1:6" x14ac:dyDescent="0.2">
      <c r="A26">
        <f>Calc!$B$41/1000+A25</f>
        <v>8.399999999999996E-3</v>
      </c>
      <c r="B26">
        <f t="shared" si="0"/>
        <v>6.6150000000000009E-4</v>
      </c>
      <c r="C26">
        <f t="shared" si="1"/>
        <v>0.15120000000000003</v>
      </c>
      <c r="D26">
        <f t="shared" si="2"/>
        <v>18.000000000000004</v>
      </c>
      <c r="E26">
        <f t="shared" si="3"/>
        <v>2461.4464263890454</v>
      </c>
      <c r="F26">
        <f t="shared" si="4"/>
        <v>0</v>
      </c>
    </row>
    <row r="27" spans="1:6" x14ac:dyDescent="0.2">
      <c r="A27">
        <f>Calc!$B$41/1000+A26</f>
        <v>8.7499999999999956E-3</v>
      </c>
      <c r="B27">
        <f t="shared" si="0"/>
        <v>7.1662500000000014E-4</v>
      </c>
      <c r="C27">
        <f t="shared" si="1"/>
        <v>0.15750000000000003</v>
      </c>
      <c r="D27">
        <f t="shared" si="2"/>
        <v>18.000000000000004</v>
      </c>
      <c r="E27">
        <f t="shared" si="3"/>
        <v>2461.4464263890454</v>
      </c>
      <c r="F27">
        <f t="shared" si="4"/>
        <v>0</v>
      </c>
    </row>
    <row r="28" spans="1:6" x14ac:dyDescent="0.2">
      <c r="A28">
        <f>Calc!$B$41/1000+A27</f>
        <v>9.0999999999999952E-3</v>
      </c>
      <c r="B28">
        <f t="shared" si="0"/>
        <v>7.7395500000000011E-4</v>
      </c>
      <c r="C28">
        <f t="shared" si="1"/>
        <v>0.16380000000000003</v>
      </c>
      <c r="D28">
        <f t="shared" si="2"/>
        <v>18.000000000000004</v>
      </c>
      <c r="E28">
        <f t="shared" si="3"/>
        <v>2461.4464263890454</v>
      </c>
      <c r="F28">
        <f t="shared" si="4"/>
        <v>0</v>
      </c>
    </row>
    <row r="29" spans="1:6" x14ac:dyDescent="0.2">
      <c r="A29">
        <f>Calc!$B$41/1000+A28</f>
        <v>9.4499999999999949E-3</v>
      </c>
      <c r="B29">
        <f t="shared" si="0"/>
        <v>8.334900000000001E-4</v>
      </c>
      <c r="C29">
        <f t="shared" si="1"/>
        <v>0.17010000000000003</v>
      </c>
      <c r="D29">
        <f t="shared" si="2"/>
        <v>18.000000000000004</v>
      </c>
      <c r="E29">
        <f t="shared" si="3"/>
        <v>2461.4464263890454</v>
      </c>
      <c r="F29">
        <f t="shared" si="4"/>
        <v>0</v>
      </c>
    </row>
    <row r="30" spans="1:6" x14ac:dyDescent="0.2">
      <c r="A30">
        <f>Calc!$B$41/1000+A29</f>
        <v>9.7999999999999945E-3</v>
      </c>
      <c r="B30">
        <f t="shared" si="0"/>
        <v>8.9523000000000011E-4</v>
      </c>
      <c r="C30">
        <f t="shared" si="1"/>
        <v>0.17640000000000003</v>
      </c>
      <c r="D30">
        <f t="shared" si="2"/>
        <v>18.000000000000004</v>
      </c>
      <c r="E30">
        <f t="shared" si="3"/>
        <v>2461.4464263890454</v>
      </c>
      <c r="F30">
        <f t="shared" si="4"/>
        <v>0</v>
      </c>
    </row>
    <row r="31" spans="1:6" x14ac:dyDescent="0.2">
      <c r="A31">
        <f>Calc!$B$41/1000+A30</f>
        <v>1.0149999999999994E-2</v>
      </c>
      <c r="B31">
        <f t="shared" si="0"/>
        <v>9.5917500000000015E-4</v>
      </c>
      <c r="C31">
        <f t="shared" si="1"/>
        <v>0.18270000000000003</v>
      </c>
      <c r="D31">
        <f t="shared" si="2"/>
        <v>18.000000000000004</v>
      </c>
      <c r="E31">
        <f t="shared" si="3"/>
        <v>2461.4464263890454</v>
      </c>
      <c r="F31">
        <f t="shared" si="4"/>
        <v>0</v>
      </c>
    </row>
    <row r="32" spans="1:6" x14ac:dyDescent="0.2">
      <c r="A32">
        <f>Calc!$B$41/1000+A31</f>
        <v>1.0499999999999994E-2</v>
      </c>
      <c r="B32">
        <f t="shared" si="0"/>
        <v>1.0253250000000001E-3</v>
      </c>
      <c r="C32">
        <f t="shared" si="1"/>
        <v>0.18900000000000003</v>
      </c>
      <c r="D32">
        <f t="shared" si="2"/>
        <v>18.000000000000004</v>
      </c>
      <c r="E32">
        <f t="shared" si="3"/>
        <v>2461.4464263890454</v>
      </c>
      <c r="F32">
        <f t="shared" si="4"/>
        <v>0</v>
      </c>
    </row>
    <row r="33" spans="1:6" x14ac:dyDescent="0.2">
      <c r="A33">
        <f>Calc!$B$41/1000+A32</f>
        <v>1.0849999999999993E-2</v>
      </c>
      <c r="B33">
        <f t="shared" si="0"/>
        <v>1.0936800000000001E-3</v>
      </c>
      <c r="C33">
        <f t="shared" si="1"/>
        <v>0.19530000000000003</v>
      </c>
      <c r="D33">
        <f t="shared" si="2"/>
        <v>18.000000000000004</v>
      </c>
      <c r="E33">
        <f t="shared" si="3"/>
        <v>2461.4464263890454</v>
      </c>
      <c r="F33">
        <f t="shared" si="4"/>
        <v>0</v>
      </c>
    </row>
    <row r="34" spans="1:6" x14ac:dyDescent="0.2">
      <c r="A34">
        <f>Calc!$B$41/1000+A33</f>
        <v>1.1199999999999993E-2</v>
      </c>
      <c r="B34">
        <f t="shared" si="0"/>
        <v>1.1642400000000002E-3</v>
      </c>
      <c r="C34">
        <f t="shared" si="1"/>
        <v>0.20160000000000003</v>
      </c>
      <c r="D34">
        <f t="shared" si="2"/>
        <v>18.000000000000004</v>
      </c>
      <c r="E34">
        <f t="shared" si="3"/>
        <v>2461.4464263890454</v>
      </c>
      <c r="F34">
        <f t="shared" si="4"/>
        <v>0</v>
      </c>
    </row>
    <row r="35" spans="1:6" x14ac:dyDescent="0.2">
      <c r="A35">
        <f>Calc!$B$41/1000+A34</f>
        <v>1.1549999999999993E-2</v>
      </c>
      <c r="B35">
        <f t="shared" si="0"/>
        <v>1.2370050000000002E-3</v>
      </c>
      <c r="C35">
        <f t="shared" si="1"/>
        <v>0.20790000000000003</v>
      </c>
      <c r="D35">
        <f t="shared" si="2"/>
        <v>18.000000000000004</v>
      </c>
      <c r="E35">
        <f t="shared" si="3"/>
        <v>2461.4464263890454</v>
      </c>
      <c r="F35">
        <f t="shared" si="4"/>
        <v>0</v>
      </c>
    </row>
    <row r="36" spans="1:6" x14ac:dyDescent="0.2">
      <c r="A36">
        <f>Calc!$B$41/1000+A35</f>
        <v>1.1899999999999992E-2</v>
      </c>
      <c r="B36">
        <f t="shared" si="0"/>
        <v>1.3119750000000002E-3</v>
      </c>
      <c r="C36">
        <f t="shared" si="1"/>
        <v>0.21420000000000003</v>
      </c>
      <c r="D36">
        <f t="shared" si="2"/>
        <v>18.000000000000004</v>
      </c>
      <c r="E36">
        <f t="shared" si="3"/>
        <v>2461.4464263890454</v>
      </c>
      <c r="F36">
        <f t="shared" si="4"/>
        <v>0</v>
      </c>
    </row>
    <row r="37" spans="1:6" x14ac:dyDescent="0.2">
      <c r="A37">
        <f>Calc!$B$41/1000+A36</f>
        <v>1.2249999999999992E-2</v>
      </c>
      <c r="B37">
        <f t="shared" si="0"/>
        <v>1.3891500000000002E-3</v>
      </c>
      <c r="C37">
        <f t="shared" si="1"/>
        <v>0.22050000000000003</v>
      </c>
      <c r="D37">
        <f t="shared" si="2"/>
        <v>18.000000000000004</v>
      </c>
      <c r="E37">
        <f t="shared" si="3"/>
        <v>2461.4464263890454</v>
      </c>
      <c r="F37">
        <f t="shared" si="4"/>
        <v>0</v>
      </c>
    </row>
    <row r="38" spans="1:6" x14ac:dyDescent="0.2">
      <c r="A38">
        <f>Calc!$B$41/1000+A37</f>
        <v>1.2599999999999991E-2</v>
      </c>
      <c r="B38">
        <f t="shared" si="0"/>
        <v>1.4685300000000002E-3</v>
      </c>
      <c r="C38">
        <f t="shared" si="1"/>
        <v>0.22680000000000003</v>
      </c>
      <c r="D38">
        <f t="shared" si="2"/>
        <v>18.000000000000004</v>
      </c>
      <c r="E38">
        <f t="shared" si="3"/>
        <v>2461.4464263890454</v>
      </c>
      <c r="F38">
        <f t="shared" si="4"/>
        <v>0</v>
      </c>
    </row>
    <row r="39" spans="1:6" x14ac:dyDescent="0.2">
      <c r="A39">
        <f>Calc!$B$41/1000+A38</f>
        <v>1.2949999999999991E-2</v>
      </c>
      <c r="B39">
        <f t="shared" si="0"/>
        <v>1.5501150000000003E-3</v>
      </c>
      <c r="C39">
        <f t="shared" si="1"/>
        <v>0.23310000000000003</v>
      </c>
      <c r="D39">
        <f t="shared" si="2"/>
        <v>18.000000000000004</v>
      </c>
      <c r="E39">
        <f t="shared" si="3"/>
        <v>2461.4464263890454</v>
      </c>
      <c r="F39">
        <f t="shared" si="4"/>
        <v>0</v>
      </c>
    </row>
    <row r="40" spans="1:6" x14ac:dyDescent="0.2">
      <c r="A40">
        <f>Calc!$B$41/1000+A39</f>
        <v>1.3299999999999991E-2</v>
      </c>
      <c r="B40">
        <f t="shared" si="0"/>
        <v>1.6339050000000004E-3</v>
      </c>
      <c r="C40">
        <f t="shared" si="1"/>
        <v>0.23940000000000003</v>
      </c>
      <c r="D40">
        <f t="shared" si="2"/>
        <v>18.000000000000004</v>
      </c>
      <c r="E40">
        <f t="shared" si="3"/>
        <v>2461.4464263890454</v>
      </c>
      <c r="F40">
        <f t="shared" si="4"/>
        <v>0</v>
      </c>
    </row>
    <row r="41" spans="1:6" x14ac:dyDescent="0.2">
      <c r="A41">
        <f>Calc!$B$41/1000+A40</f>
        <v>1.364999999999999E-2</v>
      </c>
      <c r="B41">
        <f t="shared" si="0"/>
        <v>1.7199000000000003E-3</v>
      </c>
      <c r="C41">
        <f t="shared" si="1"/>
        <v>0.24570000000000003</v>
      </c>
      <c r="D41">
        <f t="shared" si="2"/>
        <v>18.000000000000004</v>
      </c>
      <c r="E41">
        <f t="shared" si="3"/>
        <v>2461.4464263890454</v>
      </c>
      <c r="F41">
        <f t="shared" si="4"/>
        <v>0</v>
      </c>
    </row>
    <row r="42" spans="1:6" x14ac:dyDescent="0.2">
      <c r="A42">
        <f>Calc!$B$41/1000+A41</f>
        <v>1.399999999999999E-2</v>
      </c>
      <c r="B42">
        <f t="shared" si="0"/>
        <v>1.8081000000000004E-3</v>
      </c>
      <c r="C42">
        <f t="shared" si="1"/>
        <v>0.25200000000000006</v>
      </c>
      <c r="D42">
        <f t="shared" si="2"/>
        <v>18.000000000000004</v>
      </c>
      <c r="E42">
        <f t="shared" si="3"/>
        <v>2461.4464263890454</v>
      </c>
      <c r="F42">
        <f t="shared" si="4"/>
        <v>0</v>
      </c>
    </row>
    <row r="43" spans="1:6" x14ac:dyDescent="0.2">
      <c r="A43">
        <f>Calc!$B$41/1000+A42</f>
        <v>1.434999999999999E-2</v>
      </c>
      <c r="B43">
        <f t="shared" si="0"/>
        <v>1.8985050000000004E-3</v>
      </c>
      <c r="C43">
        <f t="shared" si="1"/>
        <v>0.25830000000000009</v>
      </c>
      <c r="D43">
        <f t="shared" si="2"/>
        <v>18.000000000000004</v>
      </c>
      <c r="E43">
        <f t="shared" si="3"/>
        <v>2461.4464263890454</v>
      </c>
      <c r="F43">
        <f t="shared" si="4"/>
        <v>0</v>
      </c>
    </row>
    <row r="44" spans="1:6" x14ac:dyDescent="0.2">
      <c r="A44">
        <f>Calc!$B$41/1000+A43</f>
        <v>1.4699999999999989E-2</v>
      </c>
      <c r="B44">
        <f t="shared" si="0"/>
        <v>1.9911150000000003E-3</v>
      </c>
      <c r="C44">
        <f t="shared" si="1"/>
        <v>0.26460000000000011</v>
      </c>
      <c r="D44">
        <f t="shared" si="2"/>
        <v>18.000000000000004</v>
      </c>
      <c r="E44">
        <f t="shared" si="3"/>
        <v>2461.4464263890454</v>
      </c>
      <c r="F44">
        <f t="shared" si="4"/>
        <v>0</v>
      </c>
    </row>
    <row r="45" spans="1:6" x14ac:dyDescent="0.2">
      <c r="A45">
        <f>Calc!$B$41/1000+A44</f>
        <v>1.5049999999999989E-2</v>
      </c>
      <c r="B45">
        <f t="shared" si="0"/>
        <v>2.0859300000000006E-3</v>
      </c>
      <c r="C45">
        <f t="shared" si="1"/>
        <v>0.27090000000000014</v>
      </c>
      <c r="D45">
        <f t="shared" si="2"/>
        <v>18.000000000000004</v>
      </c>
      <c r="E45">
        <f t="shared" si="3"/>
        <v>2461.4464263890454</v>
      </c>
      <c r="F45">
        <f t="shared" si="4"/>
        <v>0</v>
      </c>
    </row>
    <row r="46" spans="1:6" x14ac:dyDescent="0.2">
      <c r="A46">
        <f>Calc!$B$41/1000+A45</f>
        <v>1.5399999999999988E-2</v>
      </c>
      <c r="B46">
        <f t="shared" si="0"/>
        <v>2.1829500000000008E-3</v>
      </c>
      <c r="C46">
        <f t="shared" si="1"/>
        <v>0.27720000000000017</v>
      </c>
      <c r="D46">
        <f t="shared" si="2"/>
        <v>18.000000000000004</v>
      </c>
      <c r="E46">
        <f t="shared" si="3"/>
        <v>2461.4464263890454</v>
      </c>
      <c r="F46">
        <f t="shared" si="4"/>
        <v>0</v>
      </c>
    </row>
    <row r="47" spans="1:6" x14ac:dyDescent="0.2">
      <c r="A47">
        <f>Calc!$B$41/1000+A46</f>
        <v>1.574999999999999E-2</v>
      </c>
      <c r="B47">
        <f t="shared" si="0"/>
        <v>2.2821750000000009E-3</v>
      </c>
      <c r="C47">
        <f t="shared" si="1"/>
        <v>0.2835000000000002</v>
      </c>
      <c r="D47">
        <f t="shared" si="2"/>
        <v>18.000000000000004</v>
      </c>
      <c r="E47">
        <f t="shared" si="3"/>
        <v>2461.4464263890454</v>
      </c>
      <c r="F47">
        <f t="shared" si="4"/>
        <v>0</v>
      </c>
    </row>
    <row r="48" spans="1:6" x14ac:dyDescent="0.2">
      <c r="A48">
        <f>Calc!$B$41/1000+A47</f>
        <v>1.6099999999999989E-2</v>
      </c>
      <c r="B48">
        <f t="shared" si="0"/>
        <v>2.3836050000000009E-3</v>
      </c>
      <c r="C48">
        <f t="shared" si="1"/>
        <v>0.28980000000000022</v>
      </c>
      <c r="D48">
        <f t="shared" si="2"/>
        <v>18.000000000000004</v>
      </c>
      <c r="E48">
        <f t="shared" si="3"/>
        <v>2461.4464263890454</v>
      </c>
      <c r="F48">
        <f t="shared" si="4"/>
        <v>0</v>
      </c>
    </row>
    <row r="49" spans="1:6" x14ac:dyDescent="0.2">
      <c r="A49">
        <f>Calc!$B$41/1000+A48</f>
        <v>1.6449999999999989E-2</v>
      </c>
      <c r="B49">
        <f t="shared" si="0"/>
        <v>2.4872400000000008E-3</v>
      </c>
      <c r="C49">
        <f t="shared" si="1"/>
        <v>0.29610000000000025</v>
      </c>
      <c r="D49">
        <f t="shared" si="2"/>
        <v>18.000000000000004</v>
      </c>
      <c r="E49">
        <f t="shared" si="3"/>
        <v>2461.4464263890454</v>
      </c>
      <c r="F49">
        <f t="shared" si="4"/>
        <v>0</v>
      </c>
    </row>
    <row r="50" spans="1:6" x14ac:dyDescent="0.2">
      <c r="A50">
        <f>Calc!$B$41/1000+A49</f>
        <v>1.6799999999999989E-2</v>
      </c>
      <c r="B50">
        <f t="shared" si="0"/>
        <v>2.5930800000000011E-3</v>
      </c>
      <c r="C50">
        <f t="shared" si="1"/>
        <v>0.30240000000000028</v>
      </c>
      <c r="D50">
        <f t="shared" si="2"/>
        <v>18.000000000000004</v>
      </c>
      <c r="E50">
        <f t="shared" si="3"/>
        <v>2461.4464263890454</v>
      </c>
      <c r="F50">
        <f t="shared" si="4"/>
        <v>0</v>
      </c>
    </row>
    <row r="51" spans="1:6" x14ac:dyDescent="0.2">
      <c r="A51">
        <f>Calc!$B$41/1000+A50</f>
        <v>1.7149999999999988E-2</v>
      </c>
      <c r="B51">
        <f t="shared" si="0"/>
        <v>2.7011250000000013E-3</v>
      </c>
      <c r="C51">
        <f t="shared" si="1"/>
        <v>0.30870000000000031</v>
      </c>
      <c r="D51">
        <f t="shared" si="2"/>
        <v>18.000000000000004</v>
      </c>
      <c r="E51">
        <f t="shared" si="3"/>
        <v>2461.4464263890454</v>
      </c>
      <c r="F51">
        <f t="shared" si="4"/>
        <v>0</v>
      </c>
    </row>
    <row r="52" spans="1:6" x14ac:dyDescent="0.2">
      <c r="A52">
        <f>Calc!$B$41/1000+A51</f>
        <v>1.7499999999999988E-2</v>
      </c>
      <c r="B52">
        <f t="shared" si="0"/>
        <v>2.8113750000000014E-3</v>
      </c>
      <c r="C52">
        <f t="shared" si="1"/>
        <v>0.31500000000000034</v>
      </c>
      <c r="D52">
        <f t="shared" si="2"/>
        <v>18.000000000000004</v>
      </c>
      <c r="E52">
        <f t="shared" si="3"/>
        <v>2461.4464263890454</v>
      </c>
      <c r="F52">
        <f t="shared" si="4"/>
        <v>0</v>
      </c>
    </row>
    <row r="53" spans="1:6" x14ac:dyDescent="0.2">
      <c r="A53">
        <f>Calc!$B$41/1000+A52</f>
        <v>1.7849999999999987E-2</v>
      </c>
      <c r="B53">
        <f t="shared" si="0"/>
        <v>2.9238300000000014E-3</v>
      </c>
      <c r="C53">
        <f t="shared" si="1"/>
        <v>0.32130000000000036</v>
      </c>
      <c r="D53">
        <f t="shared" si="2"/>
        <v>18.000000000000004</v>
      </c>
      <c r="E53">
        <f t="shared" si="3"/>
        <v>2461.4464263890454</v>
      </c>
      <c r="F53">
        <f t="shared" si="4"/>
        <v>0</v>
      </c>
    </row>
    <row r="54" spans="1:6" x14ac:dyDescent="0.2">
      <c r="A54">
        <f>Calc!$B$41/1000+A53</f>
        <v>1.8199999999999987E-2</v>
      </c>
      <c r="B54">
        <f t="shared" si="0"/>
        <v>3.0384900000000013E-3</v>
      </c>
      <c r="C54">
        <f t="shared" si="1"/>
        <v>0.32760000000000039</v>
      </c>
      <c r="D54">
        <f t="shared" si="2"/>
        <v>18.000000000000004</v>
      </c>
      <c r="E54">
        <f t="shared" si="3"/>
        <v>2461.4464263890454</v>
      </c>
      <c r="F54">
        <f t="shared" si="4"/>
        <v>0</v>
      </c>
    </row>
    <row r="55" spans="1:6" x14ac:dyDescent="0.2">
      <c r="A55">
        <f>Calc!$B$41/1000+A54</f>
        <v>1.8549999999999987E-2</v>
      </c>
      <c r="B55">
        <f t="shared" si="0"/>
        <v>3.1553550000000016E-3</v>
      </c>
      <c r="C55">
        <f t="shared" si="1"/>
        <v>0.33390000000000042</v>
      </c>
      <c r="D55">
        <f t="shared" si="2"/>
        <v>18.000000000000004</v>
      </c>
      <c r="E55">
        <f t="shared" si="3"/>
        <v>2461.4464263890454</v>
      </c>
      <c r="F55">
        <f t="shared" si="4"/>
        <v>0</v>
      </c>
    </row>
    <row r="56" spans="1:6" x14ac:dyDescent="0.2">
      <c r="A56">
        <f>Calc!$B$41/1000+A55</f>
        <v>1.8899999999999986E-2</v>
      </c>
      <c r="B56">
        <f t="shared" si="0"/>
        <v>3.2744250000000018E-3</v>
      </c>
      <c r="C56">
        <f t="shared" si="1"/>
        <v>0.34020000000000045</v>
      </c>
      <c r="D56">
        <f t="shared" si="2"/>
        <v>18.000000000000004</v>
      </c>
      <c r="E56">
        <f t="shared" si="3"/>
        <v>2461.4464263890454</v>
      </c>
      <c r="F56">
        <f t="shared" si="4"/>
        <v>0</v>
      </c>
    </row>
    <row r="57" spans="1:6" x14ac:dyDescent="0.2">
      <c r="A57">
        <f>Calc!$B$41/1000+A56</f>
        <v>1.9249999999999986E-2</v>
      </c>
      <c r="B57">
        <f t="shared" si="0"/>
        <v>3.3957000000000019E-3</v>
      </c>
      <c r="C57">
        <f t="shared" si="1"/>
        <v>0.34650000000000047</v>
      </c>
      <c r="D57">
        <f t="shared" si="2"/>
        <v>18.000000000000004</v>
      </c>
      <c r="E57">
        <f t="shared" si="3"/>
        <v>2461.4464263890454</v>
      </c>
      <c r="F57">
        <f t="shared" si="4"/>
        <v>0</v>
      </c>
    </row>
    <row r="58" spans="1:6" x14ac:dyDescent="0.2">
      <c r="A58">
        <f>Calc!$B$41/1000+A57</f>
        <v>1.9599999999999985E-2</v>
      </c>
      <c r="B58">
        <f t="shared" si="0"/>
        <v>3.519180000000002E-3</v>
      </c>
      <c r="C58">
        <f t="shared" si="1"/>
        <v>0.3528000000000005</v>
      </c>
      <c r="D58">
        <f t="shared" si="2"/>
        <v>18.000000000000004</v>
      </c>
      <c r="E58">
        <f t="shared" si="3"/>
        <v>2461.4464263890454</v>
      </c>
      <c r="F58">
        <f t="shared" si="4"/>
        <v>0</v>
      </c>
    </row>
    <row r="59" spans="1:6" x14ac:dyDescent="0.2">
      <c r="A59">
        <f>Calc!$B$41/1000+A58</f>
        <v>1.9949999999999985E-2</v>
      </c>
      <c r="B59">
        <f t="shared" si="0"/>
        <v>3.6448650000000023E-3</v>
      </c>
      <c r="C59">
        <f t="shared" si="1"/>
        <v>0.35910000000000053</v>
      </c>
      <c r="D59">
        <f t="shared" si="2"/>
        <v>18.000000000000004</v>
      </c>
      <c r="E59">
        <f t="shared" si="3"/>
        <v>2461.4464263890454</v>
      </c>
      <c r="F59">
        <f t="shared" si="4"/>
        <v>0</v>
      </c>
    </row>
    <row r="60" spans="1:6" x14ac:dyDescent="0.2">
      <c r="A60">
        <f>Calc!$B$41/1000+A59</f>
        <v>2.0299999999999985E-2</v>
      </c>
      <c r="B60">
        <f t="shared" si="0"/>
        <v>3.7727550000000026E-3</v>
      </c>
      <c r="C60">
        <f t="shared" si="1"/>
        <v>0.36540000000000056</v>
      </c>
      <c r="D60">
        <f t="shared" si="2"/>
        <v>18.000000000000004</v>
      </c>
      <c r="E60">
        <f t="shared" si="3"/>
        <v>2461.4464263890454</v>
      </c>
      <c r="F60">
        <f t="shared" si="4"/>
        <v>0</v>
      </c>
    </row>
    <row r="61" spans="1:6" x14ac:dyDescent="0.2">
      <c r="A61">
        <f>Calc!$B$41/1000+A60</f>
        <v>2.0649999999999984E-2</v>
      </c>
      <c r="B61">
        <f t="shared" si="0"/>
        <v>3.9028500000000028E-3</v>
      </c>
      <c r="C61">
        <f t="shared" si="1"/>
        <v>0.37170000000000059</v>
      </c>
      <c r="D61">
        <f t="shared" si="2"/>
        <v>18.000000000000004</v>
      </c>
      <c r="E61">
        <f t="shared" si="3"/>
        <v>2461.4464263890454</v>
      </c>
      <c r="F61">
        <f t="shared" si="4"/>
        <v>0</v>
      </c>
    </row>
    <row r="62" spans="1:6" x14ac:dyDescent="0.2">
      <c r="A62">
        <f>Calc!$B$41/1000+A61</f>
        <v>2.0999999999999984E-2</v>
      </c>
      <c r="B62">
        <f t="shared" si="0"/>
        <v>4.035150000000003E-3</v>
      </c>
      <c r="C62">
        <f t="shared" si="1"/>
        <v>0.37800000000000061</v>
      </c>
      <c r="D62">
        <f t="shared" si="2"/>
        <v>18.000000000000004</v>
      </c>
      <c r="E62">
        <f t="shared" si="3"/>
        <v>2461.4464263890454</v>
      </c>
      <c r="F62">
        <f t="shared" si="4"/>
        <v>0</v>
      </c>
    </row>
    <row r="63" spans="1:6" x14ac:dyDescent="0.2">
      <c r="A63">
        <f>Calc!$B$41/1000+A62</f>
        <v>2.1349999999999984E-2</v>
      </c>
      <c r="B63">
        <f t="shared" si="0"/>
        <v>4.169655000000003E-3</v>
      </c>
      <c r="C63">
        <f t="shared" si="1"/>
        <v>0.38430000000000064</v>
      </c>
      <c r="D63">
        <f t="shared" si="2"/>
        <v>18.000000000000004</v>
      </c>
      <c r="E63">
        <f t="shared" si="3"/>
        <v>2461.4464263890454</v>
      </c>
      <c r="F63">
        <f t="shared" si="4"/>
        <v>0</v>
      </c>
    </row>
    <row r="64" spans="1:6" x14ac:dyDescent="0.2">
      <c r="A64">
        <f>Calc!$B$41/1000+A63</f>
        <v>2.1699999999999983E-2</v>
      </c>
      <c r="B64">
        <f t="shared" si="0"/>
        <v>4.306365000000003E-3</v>
      </c>
      <c r="C64">
        <f t="shared" si="1"/>
        <v>0.39060000000000067</v>
      </c>
      <c r="D64">
        <f t="shared" si="2"/>
        <v>18.000000000000004</v>
      </c>
      <c r="E64">
        <f t="shared" si="3"/>
        <v>2461.4464263890454</v>
      </c>
      <c r="F64">
        <f t="shared" si="4"/>
        <v>0</v>
      </c>
    </row>
    <row r="65" spans="1:6" x14ac:dyDescent="0.2">
      <c r="A65">
        <f>Calc!$B$41/1000+A64</f>
        <v>2.2049999999999983E-2</v>
      </c>
      <c r="B65">
        <f t="shared" si="0"/>
        <v>4.4452800000000028E-3</v>
      </c>
      <c r="C65">
        <f t="shared" si="1"/>
        <v>0.3969000000000007</v>
      </c>
      <c r="D65">
        <f t="shared" si="2"/>
        <v>18.000000000000004</v>
      </c>
      <c r="E65">
        <f t="shared" si="3"/>
        <v>2461.4464263890454</v>
      </c>
      <c r="F65">
        <f t="shared" si="4"/>
        <v>0</v>
      </c>
    </row>
    <row r="66" spans="1:6" x14ac:dyDescent="0.2">
      <c r="A66">
        <f>Calc!$B$41/1000+A65</f>
        <v>2.2399999999999982E-2</v>
      </c>
      <c r="B66">
        <f t="shared" si="0"/>
        <v>4.5864000000000035E-3</v>
      </c>
      <c r="C66">
        <f t="shared" si="1"/>
        <v>0.40320000000000072</v>
      </c>
      <c r="D66">
        <f t="shared" si="2"/>
        <v>18.000000000000004</v>
      </c>
      <c r="E66">
        <f t="shared" si="3"/>
        <v>2461.4464263890454</v>
      </c>
      <c r="F66">
        <f t="shared" si="4"/>
        <v>0</v>
      </c>
    </row>
    <row r="67" spans="1:6" x14ac:dyDescent="0.2">
      <c r="A67">
        <f>Calc!$B$41/1000+A66</f>
        <v>2.2749999999999982E-2</v>
      </c>
      <c r="B67">
        <f t="shared" si="0"/>
        <v>4.7297250000000041E-3</v>
      </c>
      <c r="C67">
        <f t="shared" si="1"/>
        <v>0.40950000000000075</v>
      </c>
      <c r="D67">
        <f t="shared" si="2"/>
        <v>18.000000000000004</v>
      </c>
      <c r="E67">
        <f t="shared" si="3"/>
        <v>2461.4464263890454</v>
      </c>
      <c r="F67">
        <f t="shared" si="4"/>
        <v>0</v>
      </c>
    </row>
    <row r="68" spans="1:6" x14ac:dyDescent="0.2">
      <c r="A68">
        <f>Calc!$B$41/1000+A67</f>
        <v>2.3099999999999982E-2</v>
      </c>
      <c r="B68">
        <f t="shared" ref="B68:B131" si="5">C68*$A$3+B67</f>
        <v>4.8752550000000046E-3</v>
      </c>
      <c r="C68">
        <f t="shared" ref="C68:C131" si="6">IF(ISODD(VLOOKUP(A68,$M$4:$Q$15,5,TRUE)),C67+D68*$A$3,VLOOKUP(A68,$M$4:$Q$15,2,TRUE))</f>
        <v>0.41580000000000078</v>
      </c>
      <c r="D68">
        <f t="shared" ref="D68:D131" si="7">VLOOKUP(A68,$M$4:$P$15,4,TRUE)</f>
        <v>18.000000000000004</v>
      </c>
      <c r="E68">
        <f t="shared" ref="E68:E131" si="8">VLOOKUP(A68,$M$4:$P$15,3,TRUE)</f>
        <v>2461.4464263890454</v>
      </c>
      <c r="F68">
        <f t="shared" ref="F68:F131" si="9">IF(C68*E68&gt;=0,F67,F67+ABS(C68*E68*0.5*$A$3))</f>
        <v>0</v>
      </c>
    </row>
    <row r="69" spans="1:6" x14ac:dyDescent="0.2">
      <c r="A69">
        <f>Calc!$B$41/1000+A68</f>
        <v>2.3449999999999981E-2</v>
      </c>
      <c r="B69">
        <f t="shared" si="5"/>
        <v>5.022990000000005E-3</v>
      </c>
      <c r="C69">
        <f t="shared" si="6"/>
        <v>0.42210000000000081</v>
      </c>
      <c r="D69">
        <f t="shared" si="7"/>
        <v>18.000000000000004</v>
      </c>
      <c r="E69">
        <f t="shared" si="8"/>
        <v>2461.4464263890454</v>
      </c>
      <c r="F69">
        <f t="shared" si="9"/>
        <v>0</v>
      </c>
    </row>
    <row r="70" spans="1:6" x14ac:dyDescent="0.2">
      <c r="A70">
        <f>Calc!$B$41/1000+A69</f>
        <v>2.3799999999999981E-2</v>
      </c>
      <c r="B70">
        <f t="shared" si="5"/>
        <v>5.1729300000000053E-3</v>
      </c>
      <c r="C70">
        <f t="shared" si="6"/>
        <v>0.42840000000000084</v>
      </c>
      <c r="D70">
        <f t="shared" si="7"/>
        <v>18.000000000000004</v>
      </c>
      <c r="E70">
        <f t="shared" si="8"/>
        <v>2461.4464263890454</v>
      </c>
      <c r="F70">
        <f t="shared" si="9"/>
        <v>0</v>
      </c>
    </row>
    <row r="71" spans="1:6" x14ac:dyDescent="0.2">
      <c r="A71">
        <f>Calc!$B$41/1000+A70</f>
        <v>2.4149999999999981E-2</v>
      </c>
      <c r="B71">
        <f t="shared" si="5"/>
        <v>5.3250750000000055E-3</v>
      </c>
      <c r="C71">
        <f t="shared" si="6"/>
        <v>0.43470000000000086</v>
      </c>
      <c r="D71">
        <f t="shared" si="7"/>
        <v>18.000000000000004</v>
      </c>
      <c r="E71">
        <f t="shared" si="8"/>
        <v>2461.4464263890454</v>
      </c>
      <c r="F71">
        <f t="shared" si="9"/>
        <v>0</v>
      </c>
    </row>
    <row r="72" spans="1:6" x14ac:dyDescent="0.2">
      <c r="A72">
        <f>Calc!$B$41/1000+A71</f>
        <v>2.449999999999998E-2</v>
      </c>
      <c r="B72">
        <f t="shared" si="5"/>
        <v>5.4794250000000056E-3</v>
      </c>
      <c r="C72">
        <f t="shared" si="6"/>
        <v>0.44100000000000089</v>
      </c>
      <c r="D72">
        <f t="shared" si="7"/>
        <v>18.000000000000004</v>
      </c>
      <c r="E72">
        <f t="shared" si="8"/>
        <v>2461.4464263890454</v>
      </c>
      <c r="F72">
        <f t="shared" si="9"/>
        <v>0</v>
      </c>
    </row>
    <row r="73" spans="1:6" x14ac:dyDescent="0.2">
      <c r="A73">
        <f>Calc!$B$41/1000+A72</f>
        <v>2.484999999999998E-2</v>
      </c>
      <c r="B73">
        <f t="shared" si="5"/>
        <v>5.6359800000000057E-3</v>
      </c>
      <c r="C73">
        <f t="shared" si="6"/>
        <v>0.44730000000000092</v>
      </c>
      <c r="D73">
        <f t="shared" si="7"/>
        <v>18.000000000000004</v>
      </c>
      <c r="E73">
        <f t="shared" si="8"/>
        <v>2461.4464263890454</v>
      </c>
      <c r="F73">
        <f t="shared" si="9"/>
        <v>0</v>
      </c>
    </row>
    <row r="74" spans="1:6" x14ac:dyDescent="0.2">
      <c r="A74">
        <f>Calc!$B$41/1000+A73</f>
        <v>2.5199999999999979E-2</v>
      </c>
      <c r="B74">
        <f t="shared" si="5"/>
        <v>5.7947400000000057E-3</v>
      </c>
      <c r="C74">
        <f t="shared" si="6"/>
        <v>0.45360000000000095</v>
      </c>
      <c r="D74">
        <f t="shared" si="7"/>
        <v>18.000000000000004</v>
      </c>
      <c r="E74">
        <f t="shared" si="8"/>
        <v>2461.4464263890454</v>
      </c>
      <c r="F74">
        <f t="shared" si="9"/>
        <v>0</v>
      </c>
    </row>
    <row r="75" spans="1:6" x14ac:dyDescent="0.2">
      <c r="A75">
        <f>Calc!$B$41/1000+A74</f>
        <v>2.5549999999999979E-2</v>
      </c>
      <c r="B75">
        <f t="shared" si="5"/>
        <v>5.9557050000000056E-3</v>
      </c>
      <c r="C75">
        <f t="shared" si="6"/>
        <v>0.45990000000000097</v>
      </c>
      <c r="D75">
        <f t="shared" si="7"/>
        <v>18.000000000000004</v>
      </c>
      <c r="E75">
        <f t="shared" si="8"/>
        <v>2461.4464263890454</v>
      </c>
      <c r="F75">
        <f t="shared" si="9"/>
        <v>0</v>
      </c>
    </row>
    <row r="76" spans="1:6" x14ac:dyDescent="0.2">
      <c r="A76">
        <f>Calc!$B$41/1000+A75</f>
        <v>2.5899999999999979E-2</v>
      </c>
      <c r="B76">
        <f t="shared" si="5"/>
        <v>6.1188750000000063E-3</v>
      </c>
      <c r="C76">
        <f t="shared" si="6"/>
        <v>0.466200000000001</v>
      </c>
      <c r="D76">
        <f t="shared" si="7"/>
        <v>18.000000000000004</v>
      </c>
      <c r="E76">
        <f t="shared" si="8"/>
        <v>2461.4464263890454</v>
      </c>
      <c r="F76">
        <f t="shared" si="9"/>
        <v>0</v>
      </c>
    </row>
    <row r="77" spans="1:6" x14ac:dyDescent="0.2">
      <c r="A77">
        <f>Calc!$B$41/1000+A76</f>
        <v>2.6249999999999978E-2</v>
      </c>
      <c r="B77">
        <f t="shared" si="5"/>
        <v>6.2842500000000068E-3</v>
      </c>
      <c r="C77">
        <f t="shared" si="6"/>
        <v>0.47250000000000103</v>
      </c>
      <c r="D77">
        <f t="shared" si="7"/>
        <v>18.000000000000004</v>
      </c>
      <c r="E77">
        <f t="shared" si="8"/>
        <v>2461.4464263890454</v>
      </c>
      <c r="F77">
        <f t="shared" si="9"/>
        <v>0</v>
      </c>
    </row>
    <row r="78" spans="1:6" x14ac:dyDescent="0.2">
      <c r="A78">
        <f>Calc!$B$41/1000+A77</f>
        <v>2.6599999999999978E-2</v>
      </c>
      <c r="B78">
        <f t="shared" si="5"/>
        <v>6.4518300000000074E-3</v>
      </c>
      <c r="C78">
        <f t="shared" si="6"/>
        <v>0.47880000000000106</v>
      </c>
      <c r="D78">
        <f t="shared" si="7"/>
        <v>18.000000000000004</v>
      </c>
      <c r="E78">
        <f t="shared" si="8"/>
        <v>2461.4464263890454</v>
      </c>
      <c r="F78">
        <f t="shared" si="9"/>
        <v>0</v>
      </c>
    </row>
    <row r="79" spans="1:6" x14ac:dyDescent="0.2">
      <c r="A79">
        <f>Calc!$B$41/1000+A78</f>
        <v>2.6949999999999977E-2</v>
      </c>
      <c r="B79">
        <f t="shared" si="5"/>
        <v>6.6216150000000078E-3</v>
      </c>
      <c r="C79">
        <f t="shared" si="6"/>
        <v>0.48510000000000109</v>
      </c>
      <c r="D79">
        <f t="shared" si="7"/>
        <v>18.000000000000004</v>
      </c>
      <c r="E79">
        <f t="shared" si="8"/>
        <v>2461.4464263890454</v>
      </c>
      <c r="F79">
        <f t="shared" si="9"/>
        <v>0</v>
      </c>
    </row>
    <row r="80" spans="1:6" x14ac:dyDescent="0.2">
      <c r="A80">
        <f>Calc!$B$41/1000+A79</f>
        <v>2.7299999999999977E-2</v>
      </c>
      <c r="B80">
        <f t="shared" si="5"/>
        <v>6.7936050000000081E-3</v>
      </c>
      <c r="C80">
        <f t="shared" si="6"/>
        <v>0.49140000000000111</v>
      </c>
      <c r="D80">
        <f t="shared" si="7"/>
        <v>18.000000000000004</v>
      </c>
      <c r="E80">
        <f t="shared" si="8"/>
        <v>2461.4464263890454</v>
      </c>
      <c r="F80">
        <f t="shared" si="9"/>
        <v>0</v>
      </c>
    </row>
    <row r="81" spans="1:6" x14ac:dyDescent="0.2">
      <c r="A81">
        <f>Calc!$B$41/1000+A80</f>
        <v>2.7649999999999977E-2</v>
      </c>
      <c r="B81">
        <f t="shared" si="5"/>
        <v>6.9678000000000084E-3</v>
      </c>
      <c r="C81">
        <f t="shared" si="6"/>
        <v>0.49770000000000114</v>
      </c>
      <c r="D81">
        <f t="shared" si="7"/>
        <v>18.000000000000004</v>
      </c>
      <c r="E81">
        <f t="shared" si="8"/>
        <v>2461.4464263890454</v>
      </c>
      <c r="F81">
        <f t="shared" si="9"/>
        <v>0</v>
      </c>
    </row>
    <row r="82" spans="1:6" x14ac:dyDescent="0.2">
      <c r="A82">
        <f>Calc!$B$41/1000+A81</f>
        <v>2.7999999999999976E-2</v>
      </c>
      <c r="B82">
        <f t="shared" si="5"/>
        <v>7.1442000000000085E-3</v>
      </c>
      <c r="C82">
        <f t="shared" si="6"/>
        <v>0.50400000000000111</v>
      </c>
      <c r="D82">
        <f t="shared" si="7"/>
        <v>18.000000000000004</v>
      </c>
      <c r="E82">
        <f t="shared" si="8"/>
        <v>2461.4464263890454</v>
      </c>
      <c r="F82">
        <f t="shared" si="9"/>
        <v>0</v>
      </c>
    </row>
    <row r="83" spans="1:6" x14ac:dyDescent="0.2">
      <c r="A83">
        <f>Calc!$B$41/1000+A82</f>
        <v>2.8349999999999976E-2</v>
      </c>
      <c r="B83">
        <f t="shared" si="5"/>
        <v>7.3228050000000086E-3</v>
      </c>
      <c r="C83">
        <f t="shared" si="6"/>
        <v>0.51030000000000109</v>
      </c>
      <c r="D83">
        <f t="shared" si="7"/>
        <v>18.000000000000004</v>
      </c>
      <c r="E83">
        <f t="shared" si="8"/>
        <v>2461.4464263890454</v>
      </c>
      <c r="F83">
        <f t="shared" si="9"/>
        <v>0</v>
      </c>
    </row>
    <row r="84" spans="1:6" x14ac:dyDescent="0.2">
      <c r="A84">
        <f>Calc!$B$41/1000+A83</f>
        <v>2.8699999999999976E-2</v>
      </c>
      <c r="B84">
        <f t="shared" si="5"/>
        <v>7.5036150000000086E-3</v>
      </c>
      <c r="C84">
        <f t="shared" si="6"/>
        <v>0.51660000000000106</v>
      </c>
      <c r="D84">
        <f t="shared" si="7"/>
        <v>18.000000000000004</v>
      </c>
      <c r="E84">
        <f t="shared" si="8"/>
        <v>2461.4464263890454</v>
      </c>
      <c r="F84">
        <f t="shared" si="9"/>
        <v>0</v>
      </c>
    </row>
    <row r="85" spans="1:6" x14ac:dyDescent="0.2">
      <c r="A85">
        <f>Calc!$B$41/1000+A84</f>
        <v>2.9049999999999975E-2</v>
      </c>
      <c r="B85">
        <f t="shared" si="5"/>
        <v>7.6866300000000085E-3</v>
      </c>
      <c r="C85">
        <f t="shared" si="6"/>
        <v>0.52290000000000103</v>
      </c>
      <c r="D85">
        <f t="shared" si="7"/>
        <v>18.000000000000004</v>
      </c>
      <c r="E85">
        <f t="shared" si="8"/>
        <v>2461.4464263890454</v>
      </c>
      <c r="F85">
        <f t="shared" si="9"/>
        <v>0</v>
      </c>
    </row>
    <row r="86" spans="1:6" x14ac:dyDescent="0.2">
      <c r="A86">
        <f>Calc!$B$41/1000+A85</f>
        <v>2.9399999999999975E-2</v>
      </c>
      <c r="B86">
        <f t="shared" si="5"/>
        <v>7.8718500000000084E-3</v>
      </c>
      <c r="C86">
        <f t="shared" si="6"/>
        <v>0.529200000000001</v>
      </c>
      <c r="D86">
        <f t="shared" si="7"/>
        <v>18.000000000000004</v>
      </c>
      <c r="E86">
        <f t="shared" si="8"/>
        <v>2461.4464263890454</v>
      </c>
      <c r="F86">
        <f t="shared" si="9"/>
        <v>0</v>
      </c>
    </row>
    <row r="87" spans="1:6" x14ac:dyDescent="0.2">
      <c r="A87">
        <f>Calc!$B$41/1000+A86</f>
        <v>2.9749999999999974E-2</v>
      </c>
      <c r="B87">
        <f t="shared" si="5"/>
        <v>8.0592750000000081E-3</v>
      </c>
      <c r="C87">
        <f t="shared" si="6"/>
        <v>0.53550000000000098</v>
      </c>
      <c r="D87">
        <f t="shared" si="7"/>
        <v>18.000000000000004</v>
      </c>
      <c r="E87">
        <f t="shared" si="8"/>
        <v>2461.4464263890454</v>
      </c>
      <c r="F87">
        <f t="shared" si="9"/>
        <v>0</v>
      </c>
    </row>
    <row r="88" spans="1:6" x14ac:dyDescent="0.2">
      <c r="A88">
        <f>Calc!$B$41/1000+A87</f>
        <v>3.0099999999999974E-2</v>
      </c>
      <c r="B88">
        <f t="shared" si="5"/>
        <v>8.2489050000000078E-3</v>
      </c>
      <c r="C88">
        <f t="shared" si="6"/>
        <v>0.54180000000000095</v>
      </c>
      <c r="D88">
        <f t="shared" si="7"/>
        <v>18.000000000000004</v>
      </c>
      <c r="E88">
        <f t="shared" si="8"/>
        <v>2461.4464263890454</v>
      </c>
      <c r="F88">
        <f t="shared" si="9"/>
        <v>0</v>
      </c>
    </row>
    <row r="89" spans="1:6" x14ac:dyDescent="0.2">
      <c r="A89">
        <f>Calc!$B$41/1000+A88</f>
        <v>3.0449999999999974E-2</v>
      </c>
      <c r="B89">
        <f t="shared" si="5"/>
        <v>8.4407400000000073E-3</v>
      </c>
      <c r="C89">
        <f t="shared" si="6"/>
        <v>0.54810000000000092</v>
      </c>
      <c r="D89">
        <f t="shared" si="7"/>
        <v>18.000000000000004</v>
      </c>
      <c r="E89">
        <f t="shared" si="8"/>
        <v>2461.4464263890454</v>
      </c>
      <c r="F89">
        <f t="shared" si="9"/>
        <v>0</v>
      </c>
    </row>
    <row r="90" spans="1:6" x14ac:dyDescent="0.2">
      <c r="A90">
        <f>Calc!$B$41/1000+A89</f>
        <v>3.0799999999999973E-2</v>
      </c>
      <c r="B90">
        <f t="shared" si="5"/>
        <v>8.6347800000000068E-3</v>
      </c>
      <c r="C90">
        <f t="shared" si="6"/>
        <v>0.55440000000000089</v>
      </c>
      <c r="D90">
        <f t="shared" si="7"/>
        <v>18.000000000000004</v>
      </c>
      <c r="E90">
        <f t="shared" si="8"/>
        <v>2461.4464263890454</v>
      </c>
      <c r="F90">
        <f t="shared" si="9"/>
        <v>0</v>
      </c>
    </row>
    <row r="91" spans="1:6" x14ac:dyDescent="0.2">
      <c r="A91">
        <f>Calc!$B$41/1000+A90</f>
        <v>3.1149999999999973E-2</v>
      </c>
      <c r="B91">
        <f t="shared" si="5"/>
        <v>8.831025000000008E-3</v>
      </c>
      <c r="C91">
        <f t="shared" si="6"/>
        <v>0.56070000000000086</v>
      </c>
      <c r="D91">
        <f t="shared" si="7"/>
        <v>18.000000000000004</v>
      </c>
      <c r="E91">
        <f t="shared" si="8"/>
        <v>2461.4464263890454</v>
      </c>
      <c r="F91">
        <f t="shared" si="9"/>
        <v>0</v>
      </c>
    </row>
    <row r="92" spans="1:6" x14ac:dyDescent="0.2">
      <c r="A92">
        <f>Calc!$B$41/1000+A91</f>
        <v>3.1499999999999972E-2</v>
      </c>
      <c r="B92">
        <f t="shared" si="5"/>
        <v>9.029475000000009E-3</v>
      </c>
      <c r="C92">
        <f t="shared" si="6"/>
        <v>0.56700000000000084</v>
      </c>
      <c r="D92">
        <f t="shared" si="7"/>
        <v>18.000000000000004</v>
      </c>
      <c r="E92">
        <f t="shared" si="8"/>
        <v>2461.4464263890454</v>
      </c>
      <c r="F92">
        <f t="shared" si="9"/>
        <v>0</v>
      </c>
    </row>
    <row r="93" spans="1:6" x14ac:dyDescent="0.2">
      <c r="A93">
        <f>Calc!$B$41/1000+A92</f>
        <v>3.1849999999999976E-2</v>
      </c>
      <c r="B93">
        <f t="shared" si="5"/>
        <v>9.23013000000001E-3</v>
      </c>
      <c r="C93">
        <f t="shared" si="6"/>
        <v>0.57330000000000081</v>
      </c>
      <c r="D93">
        <f t="shared" si="7"/>
        <v>18.000000000000004</v>
      </c>
      <c r="E93">
        <f t="shared" si="8"/>
        <v>2461.4464263890454</v>
      </c>
      <c r="F93">
        <f t="shared" si="9"/>
        <v>0</v>
      </c>
    </row>
    <row r="94" spans="1:6" x14ac:dyDescent="0.2">
      <c r="A94">
        <f>Calc!$B$41/1000+A93</f>
        <v>3.2199999999999979E-2</v>
      </c>
      <c r="B94">
        <f t="shared" si="5"/>
        <v>9.4329900000000109E-3</v>
      </c>
      <c r="C94">
        <f t="shared" si="6"/>
        <v>0.57960000000000078</v>
      </c>
      <c r="D94">
        <f t="shared" si="7"/>
        <v>18.000000000000004</v>
      </c>
      <c r="E94">
        <f t="shared" si="8"/>
        <v>2461.4464263890454</v>
      </c>
      <c r="F94">
        <f t="shared" si="9"/>
        <v>0</v>
      </c>
    </row>
    <row r="95" spans="1:6" x14ac:dyDescent="0.2">
      <c r="A95">
        <f>Calc!$B$41/1000+A94</f>
        <v>3.2549999999999982E-2</v>
      </c>
      <c r="B95">
        <f t="shared" si="5"/>
        <v>9.6380550000000117E-3</v>
      </c>
      <c r="C95">
        <f t="shared" si="6"/>
        <v>0.58590000000000075</v>
      </c>
      <c r="D95">
        <f t="shared" si="7"/>
        <v>18.000000000000004</v>
      </c>
      <c r="E95">
        <f t="shared" si="8"/>
        <v>2461.4464263890454</v>
      </c>
      <c r="F95">
        <f t="shared" si="9"/>
        <v>0</v>
      </c>
    </row>
    <row r="96" spans="1:6" x14ac:dyDescent="0.2">
      <c r="A96">
        <f>Calc!$B$41/1000+A95</f>
        <v>3.2899999999999985E-2</v>
      </c>
      <c r="B96">
        <f t="shared" si="5"/>
        <v>9.8453250000000124E-3</v>
      </c>
      <c r="C96">
        <f t="shared" si="6"/>
        <v>0.59220000000000073</v>
      </c>
      <c r="D96">
        <f t="shared" si="7"/>
        <v>18.000000000000004</v>
      </c>
      <c r="E96">
        <f t="shared" si="8"/>
        <v>2461.4464263890454</v>
      </c>
      <c r="F96">
        <f t="shared" si="9"/>
        <v>0</v>
      </c>
    </row>
    <row r="97" spans="1:6" x14ac:dyDescent="0.2">
      <c r="A97">
        <f>Calc!$B$41/1000+A96</f>
        <v>3.3249999999999988E-2</v>
      </c>
      <c r="B97">
        <f t="shared" si="5"/>
        <v>1.0054800000000013E-2</v>
      </c>
      <c r="C97">
        <f t="shared" si="6"/>
        <v>0.5985000000000007</v>
      </c>
      <c r="D97">
        <f t="shared" si="7"/>
        <v>18.000000000000004</v>
      </c>
      <c r="E97">
        <f t="shared" si="8"/>
        <v>2461.4464263890454</v>
      </c>
      <c r="F97">
        <f t="shared" si="9"/>
        <v>0</v>
      </c>
    </row>
    <row r="98" spans="1:6" x14ac:dyDescent="0.2">
      <c r="A98">
        <f>Calc!$B$41/1000+A97</f>
        <v>3.3599999999999991E-2</v>
      </c>
      <c r="B98">
        <f t="shared" si="5"/>
        <v>1.0266480000000014E-2</v>
      </c>
      <c r="C98">
        <f t="shared" si="6"/>
        <v>0.60480000000000067</v>
      </c>
      <c r="D98">
        <f t="shared" si="7"/>
        <v>18.000000000000004</v>
      </c>
      <c r="E98">
        <f t="shared" si="8"/>
        <v>2461.4464263890454</v>
      </c>
      <c r="F98">
        <f t="shared" si="9"/>
        <v>0</v>
      </c>
    </row>
    <row r="99" spans="1:6" x14ac:dyDescent="0.2">
      <c r="A99">
        <f>Calc!$B$41/1000+A98</f>
        <v>3.3949999999999994E-2</v>
      </c>
      <c r="B99">
        <f t="shared" si="5"/>
        <v>1.0480365000000014E-2</v>
      </c>
      <c r="C99">
        <f t="shared" si="6"/>
        <v>0.61110000000000064</v>
      </c>
      <c r="D99">
        <f t="shared" si="7"/>
        <v>18.000000000000004</v>
      </c>
      <c r="E99">
        <f t="shared" si="8"/>
        <v>2461.4464263890454</v>
      </c>
      <c r="F99">
        <f t="shared" si="9"/>
        <v>0</v>
      </c>
    </row>
    <row r="100" spans="1:6" x14ac:dyDescent="0.2">
      <c r="A100">
        <f>Calc!$B$41/1000+A99</f>
        <v>3.4299999999999997E-2</v>
      </c>
      <c r="B100">
        <f t="shared" si="5"/>
        <v>1.0696455000000014E-2</v>
      </c>
      <c r="C100">
        <f t="shared" si="6"/>
        <v>0.61740000000000061</v>
      </c>
      <c r="D100">
        <f t="shared" si="7"/>
        <v>18.000000000000004</v>
      </c>
      <c r="E100">
        <f t="shared" si="8"/>
        <v>2461.4464263890454</v>
      </c>
      <c r="F100">
        <f t="shared" si="9"/>
        <v>0</v>
      </c>
    </row>
    <row r="101" spans="1:6" x14ac:dyDescent="0.2">
      <c r="A101">
        <f>Calc!$B$41/1000+A100</f>
        <v>3.465E-2</v>
      </c>
      <c r="B101">
        <f t="shared" si="5"/>
        <v>1.0914750000000015E-2</v>
      </c>
      <c r="C101">
        <f t="shared" si="6"/>
        <v>0.62370000000000059</v>
      </c>
      <c r="D101">
        <f t="shared" si="7"/>
        <v>18.000000000000004</v>
      </c>
      <c r="E101">
        <f t="shared" si="8"/>
        <v>2461.4464263890454</v>
      </c>
      <c r="F101">
        <f t="shared" si="9"/>
        <v>0</v>
      </c>
    </row>
    <row r="102" spans="1:6" x14ac:dyDescent="0.2">
      <c r="A102">
        <f>Calc!$B$41/1000+A101</f>
        <v>3.5000000000000003E-2</v>
      </c>
      <c r="B102">
        <f t="shared" si="5"/>
        <v>1.1135250000000015E-2</v>
      </c>
      <c r="C102">
        <f t="shared" si="6"/>
        <v>0.63000000000000056</v>
      </c>
      <c r="D102">
        <f t="shared" si="7"/>
        <v>18.000000000000004</v>
      </c>
      <c r="E102">
        <f t="shared" si="8"/>
        <v>2461.4464263890454</v>
      </c>
      <c r="F102">
        <f t="shared" si="9"/>
        <v>0</v>
      </c>
    </row>
    <row r="103" spans="1:6" x14ac:dyDescent="0.2">
      <c r="A103">
        <f>Calc!$B$41/1000+A102</f>
        <v>3.5350000000000006E-2</v>
      </c>
      <c r="B103">
        <f t="shared" si="5"/>
        <v>1.1357955000000015E-2</v>
      </c>
      <c r="C103">
        <f t="shared" si="6"/>
        <v>0.63630000000000053</v>
      </c>
      <c r="D103">
        <f t="shared" si="7"/>
        <v>18.000000000000004</v>
      </c>
      <c r="E103">
        <f t="shared" si="8"/>
        <v>2461.4464263890454</v>
      </c>
      <c r="F103">
        <f t="shared" si="9"/>
        <v>0</v>
      </c>
    </row>
    <row r="104" spans="1:6" x14ac:dyDescent="0.2">
      <c r="A104">
        <f>Calc!$B$41/1000+A103</f>
        <v>3.570000000000001E-2</v>
      </c>
      <c r="B104">
        <f t="shared" si="5"/>
        <v>1.1582865000000015E-2</v>
      </c>
      <c r="C104">
        <f t="shared" si="6"/>
        <v>0.6426000000000005</v>
      </c>
      <c r="D104">
        <f t="shared" si="7"/>
        <v>18.000000000000004</v>
      </c>
      <c r="E104">
        <f t="shared" si="8"/>
        <v>2461.4464263890454</v>
      </c>
      <c r="F104">
        <f t="shared" si="9"/>
        <v>0</v>
      </c>
    </row>
    <row r="105" spans="1:6" x14ac:dyDescent="0.2">
      <c r="A105">
        <f>Calc!$B$41/1000+A104</f>
        <v>3.6050000000000013E-2</v>
      </c>
      <c r="B105">
        <f t="shared" si="5"/>
        <v>1.1809980000000015E-2</v>
      </c>
      <c r="C105">
        <f t="shared" si="6"/>
        <v>0.64890000000000048</v>
      </c>
      <c r="D105">
        <f t="shared" si="7"/>
        <v>18.000000000000004</v>
      </c>
      <c r="E105">
        <f t="shared" si="8"/>
        <v>2461.4464263890454</v>
      </c>
      <c r="F105">
        <f t="shared" si="9"/>
        <v>0</v>
      </c>
    </row>
    <row r="106" spans="1:6" x14ac:dyDescent="0.2">
      <c r="A106">
        <f>Calc!$B$41/1000+A105</f>
        <v>3.6400000000000016E-2</v>
      </c>
      <c r="B106">
        <f t="shared" si="5"/>
        <v>1.2039300000000015E-2</v>
      </c>
      <c r="C106">
        <f t="shared" si="6"/>
        <v>0.65520000000000045</v>
      </c>
      <c r="D106">
        <f t="shared" si="7"/>
        <v>18.000000000000004</v>
      </c>
      <c r="E106">
        <f t="shared" si="8"/>
        <v>2461.4464263890454</v>
      </c>
      <c r="F106">
        <f t="shared" si="9"/>
        <v>0</v>
      </c>
    </row>
    <row r="107" spans="1:6" x14ac:dyDescent="0.2">
      <c r="A107">
        <f>Calc!$B$41/1000+A106</f>
        <v>3.6750000000000019E-2</v>
      </c>
      <c r="B107">
        <f t="shared" si="5"/>
        <v>1.2270825000000015E-2</v>
      </c>
      <c r="C107">
        <f t="shared" si="6"/>
        <v>0.66150000000000042</v>
      </c>
      <c r="D107">
        <f t="shared" si="7"/>
        <v>18.000000000000004</v>
      </c>
      <c r="E107">
        <f t="shared" si="8"/>
        <v>2461.4464263890454</v>
      </c>
      <c r="F107">
        <f t="shared" si="9"/>
        <v>0</v>
      </c>
    </row>
    <row r="108" spans="1:6" x14ac:dyDescent="0.2">
      <c r="A108">
        <f>Calc!$B$41/1000+A107</f>
        <v>3.7100000000000022E-2</v>
      </c>
      <c r="B108">
        <f t="shared" si="5"/>
        <v>1.2504555000000014E-2</v>
      </c>
      <c r="C108">
        <f t="shared" si="6"/>
        <v>0.66780000000000039</v>
      </c>
      <c r="D108">
        <f t="shared" si="7"/>
        <v>18.000000000000004</v>
      </c>
      <c r="E108">
        <f t="shared" si="8"/>
        <v>2461.4464263890454</v>
      </c>
      <c r="F108">
        <f t="shared" si="9"/>
        <v>0</v>
      </c>
    </row>
    <row r="109" spans="1:6" x14ac:dyDescent="0.2">
      <c r="A109">
        <f>Calc!$B$41/1000+A108</f>
        <v>3.7450000000000025E-2</v>
      </c>
      <c r="B109">
        <f t="shared" si="5"/>
        <v>1.2740490000000014E-2</v>
      </c>
      <c r="C109">
        <f t="shared" si="6"/>
        <v>0.67410000000000037</v>
      </c>
      <c r="D109">
        <f t="shared" si="7"/>
        <v>18.000000000000004</v>
      </c>
      <c r="E109">
        <f t="shared" si="8"/>
        <v>2461.4464263890454</v>
      </c>
      <c r="F109">
        <f t="shared" si="9"/>
        <v>0</v>
      </c>
    </row>
    <row r="110" spans="1:6" x14ac:dyDescent="0.2">
      <c r="A110">
        <f>Calc!$B$41/1000+A109</f>
        <v>3.7800000000000028E-2</v>
      </c>
      <c r="B110">
        <f t="shared" si="5"/>
        <v>1.2978630000000014E-2</v>
      </c>
      <c r="C110">
        <f t="shared" si="6"/>
        <v>0.68040000000000034</v>
      </c>
      <c r="D110">
        <f t="shared" si="7"/>
        <v>18.000000000000004</v>
      </c>
      <c r="E110">
        <f t="shared" si="8"/>
        <v>2461.4464263890454</v>
      </c>
      <c r="F110">
        <f t="shared" si="9"/>
        <v>0</v>
      </c>
    </row>
    <row r="111" spans="1:6" x14ac:dyDescent="0.2">
      <c r="A111">
        <f>Calc!$B$41/1000+A110</f>
        <v>3.8150000000000031E-2</v>
      </c>
      <c r="B111">
        <f t="shared" si="5"/>
        <v>1.3218975000000013E-2</v>
      </c>
      <c r="C111">
        <f t="shared" si="6"/>
        <v>0.68670000000000031</v>
      </c>
      <c r="D111">
        <f t="shared" si="7"/>
        <v>18.000000000000004</v>
      </c>
      <c r="E111">
        <f t="shared" si="8"/>
        <v>2461.4464263890454</v>
      </c>
      <c r="F111">
        <f t="shared" si="9"/>
        <v>0</v>
      </c>
    </row>
    <row r="112" spans="1:6" x14ac:dyDescent="0.2">
      <c r="A112">
        <f>Calc!$B$41/1000+A111</f>
        <v>3.8500000000000034E-2</v>
      </c>
      <c r="B112">
        <f t="shared" si="5"/>
        <v>1.3461525000000012E-2</v>
      </c>
      <c r="C112">
        <f t="shared" si="6"/>
        <v>0.69300000000000028</v>
      </c>
      <c r="D112">
        <f t="shared" si="7"/>
        <v>18.000000000000004</v>
      </c>
      <c r="E112">
        <f t="shared" si="8"/>
        <v>2461.4464263890454</v>
      </c>
      <c r="F112">
        <f t="shared" si="9"/>
        <v>0</v>
      </c>
    </row>
    <row r="113" spans="1:6" x14ac:dyDescent="0.2">
      <c r="A113">
        <f>Calc!$B$41/1000+A112</f>
        <v>3.8850000000000037E-2</v>
      </c>
      <c r="B113">
        <f t="shared" si="5"/>
        <v>1.3706280000000012E-2</v>
      </c>
      <c r="C113">
        <f t="shared" si="6"/>
        <v>0.69930000000000025</v>
      </c>
      <c r="D113">
        <f t="shared" si="7"/>
        <v>18.000000000000004</v>
      </c>
      <c r="E113">
        <f t="shared" si="8"/>
        <v>2461.4464263890454</v>
      </c>
      <c r="F113">
        <f t="shared" si="9"/>
        <v>0</v>
      </c>
    </row>
    <row r="114" spans="1:6" x14ac:dyDescent="0.2">
      <c r="A114">
        <f>Calc!$B$41/1000+A113</f>
        <v>3.920000000000004E-2</v>
      </c>
      <c r="B114">
        <f t="shared" si="5"/>
        <v>1.3953240000000013E-2</v>
      </c>
      <c r="C114">
        <f t="shared" si="6"/>
        <v>0.70560000000000023</v>
      </c>
      <c r="D114">
        <f t="shared" si="7"/>
        <v>18.000000000000004</v>
      </c>
      <c r="E114">
        <f t="shared" si="8"/>
        <v>2461.4464263890454</v>
      </c>
      <c r="F114">
        <f t="shared" si="9"/>
        <v>0</v>
      </c>
    </row>
    <row r="115" spans="1:6" x14ac:dyDescent="0.2">
      <c r="A115">
        <f>Calc!$B$41/1000+A114</f>
        <v>3.9550000000000043E-2</v>
      </c>
      <c r="B115">
        <f t="shared" si="5"/>
        <v>1.4202405000000013E-2</v>
      </c>
      <c r="C115">
        <f t="shared" si="6"/>
        <v>0.7119000000000002</v>
      </c>
      <c r="D115">
        <f t="shared" si="7"/>
        <v>18.000000000000004</v>
      </c>
      <c r="E115">
        <f t="shared" si="8"/>
        <v>2461.4464263890454</v>
      </c>
      <c r="F115">
        <f t="shared" si="9"/>
        <v>0</v>
      </c>
    </row>
    <row r="116" spans="1:6" x14ac:dyDescent="0.2">
      <c r="A116">
        <f>Calc!$B$41/1000+A115</f>
        <v>3.9900000000000047E-2</v>
      </c>
      <c r="B116">
        <f t="shared" si="5"/>
        <v>1.4453775000000014E-2</v>
      </c>
      <c r="C116">
        <f t="shared" si="6"/>
        <v>0.71820000000000017</v>
      </c>
      <c r="D116">
        <f t="shared" si="7"/>
        <v>18.000000000000004</v>
      </c>
      <c r="E116">
        <f t="shared" si="8"/>
        <v>2461.4464263890454</v>
      </c>
      <c r="F116">
        <f t="shared" si="9"/>
        <v>0</v>
      </c>
    </row>
    <row r="117" spans="1:6" x14ac:dyDescent="0.2">
      <c r="A117">
        <f>Calc!$B$41/1000+A116</f>
        <v>4.025000000000005E-2</v>
      </c>
      <c r="B117">
        <f t="shared" si="5"/>
        <v>1.4707350000000015E-2</v>
      </c>
      <c r="C117">
        <f t="shared" si="6"/>
        <v>0.72450000000000014</v>
      </c>
      <c r="D117">
        <f t="shared" si="7"/>
        <v>18.000000000000004</v>
      </c>
      <c r="E117">
        <f t="shared" si="8"/>
        <v>2461.4464263890454</v>
      </c>
      <c r="F117">
        <f t="shared" si="9"/>
        <v>0</v>
      </c>
    </row>
    <row r="118" spans="1:6" x14ac:dyDescent="0.2">
      <c r="A118">
        <f>Calc!$B$41/1000+A117</f>
        <v>4.0600000000000053E-2</v>
      </c>
      <c r="B118">
        <f t="shared" si="5"/>
        <v>1.4963130000000015E-2</v>
      </c>
      <c r="C118">
        <f t="shared" si="6"/>
        <v>0.73080000000000012</v>
      </c>
      <c r="D118">
        <f t="shared" si="7"/>
        <v>18.000000000000004</v>
      </c>
      <c r="E118">
        <f t="shared" si="8"/>
        <v>2461.4464263890454</v>
      </c>
      <c r="F118">
        <f t="shared" si="9"/>
        <v>0</v>
      </c>
    </row>
    <row r="119" spans="1:6" x14ac:dyDescent="0.2">
      <c r="A119">
        <f>Calc!$B$41/1000+A118</f>
        <v>4.0950000000000056E-2</v>
      </c>
      <c r="B119">
        <f t="shared" si="5"/>
        <v>1.5221115000000016E-2</v>
      </c>
      <c r="C119">
        <f t="shared" si="6"/>
        <v>0.73710000000000009</v>
      </c>
      <c r="D119">
        <f t="shared" si="7"/>
        <v>18.000000000000004</v>
      </c>
      <c r="E119">
        <f t="shared" si="8"/>
        <v>2461.4464263890454</v>
      </c>
      <c r="F119">
        <f t="shared" si="9"/>
        <v>0</v>
      </c>
    </row>
    <row r="120" spans="1:6" x14ac:dyDescent="0.2">
      <c r="A120">
        <f>Calc!$B$41/1000+A119</f>
        <v>4.1300000000000059E-2</v>
      </c>
      <c r="B120">
        <f t="shared" si="5"/>
        <v>1.5481305000000016E-2</v>
      </c>
      <c r="C120">
        <f t="shared" si="6"/>
        <v>0.74340000000000006</v>
      </c>
      <c r="D120">
        <f t="shared" si="7"/>
        <v>18.000000000000004</v>
      </c>
      <c r="E120">
        <f t="shared" si="8"/>
        <v>2461.4464263890454</v>
      </c>
      <c r="F120">
        <f t="shared" si="9"/>
        <v>0</v>
      </c>
    </row>
    <row r="121" spans="1:6" x14ac:dyDescent="0.2">
      <c r="A121">
        <f>Calc!$B$41/1000+A120</f>
        <v>4.1650000000000062E-2</v>
      </c>
      <c r="B121">
        <f t="shared" si="5"/>
        <v>1.5743700000000017E-2</v>
      </c>
      <c r="C121">
        <f t="shared" si="6"/>
        <v>0.74970000000000003</v>
      </c>
      <c r="D121">
        <f t="shared" si="7"/>
        <v>18.000000000000004</v>
      </c>
      <c r="E121">
        <f t="shared" si="8"/>
        <v>2461.4464263890454</v>
      </c>
      <c r="F121">
        <f t="shared" si="9"/>
        <v>0</v>
      </c>
    </row>
    <row r="122" spans="1:6" x14ac:dyDescent="0.2">
      <c r="A122">
        <f>Calc!$B$41/1000+A121</f>
        <v>4.2000000000000065E-2</v>
      </c>
      <c r="B122">
        <f t="shared" si="5"/>
        <v>1.6008300000000017E-2</v>
      </c>
      <c r="C122">
        <f t="shared" si="6"/>
        <v>0.75600000000000001</v>
      </c>
      <c r="D122">
        <f t="shared" si="7"/>
        <v>18.000000000000004</v>
      </c>
      <c r="E122">
        <f t="shared" si="8"/>
        <v>2461.4464263890454</v>
      </c>
      <c r="F122">
        <f t="shared" si="9"/>
        <v>0</v>
      </c>
    </row>
    <row r="123" spans="1:6" x14ac:dyDescent="0.2">
      <c r="A123">
        <f>Calc!$B$41/1000+A122</f>
        <v>4.2350000000000068E-2</v>
      </c>
      <c r="B123">
        <f t="shared" si="5"/>
        <v>1.6275105000000015E-2</v>
      </c>
      <c r="C123">
        <f t="shared" si="6"/>
        <v>0.76229999999999998</v>
      </c>
      <c r="D123">
        <f t="shared" si="7"/>
        <v>18.000000000000004</v>
      </c>
      <c r="E123">
        <f t="shared" si="8"/>
        <v>2461.4464263890454</v>
      </c>
      <c r="F123">
        <f t="shared" si="9"/>
        <v>0</v>
      </c>
    </row>
    <row r="124" spans="1:6" x14ac:dyDescent="0.2">
      <c r="A124">
        <f>Calc!$B$41/1000+A123</f>
        <v>4.2700000000000071E-2</v>
      </c>
      <c r="B124">
        <f t="shared" si="5"/>
        <v>1.6544115000000015E-2</v>
      </c>
      <c r="C124">
        <f t="shared" si="6"/>
        <v>0.76859999999999995</v>
      </c>
      <c r="D124">
        <f t="shared" si="7"/>
        <v>18.000000000000004</v>
      </c>
      <c r="E124">
        <f t="shared" si="8"/>
        <v>2461.4464263890454</v>
      </c>
      <c r="F124">
        <f t="shared" si="9"/>
        <v>0</v>
      </c>
    </row>
    <row r="125" spans="1:6" x14ac:dyDescent="0.2">
      <c r="A125">
        <f>Calc!$B$41/1000+A124</f>
        <v>4.3050000000000074E-2</v>
      </c>
      <c r="B125">
        <f t="shared" si="5"/>
        <v>1.6815330000000014E-2</v>
      </c>
      <c r="C125">
        <f t="shared" si="6"/>
        <v>0.77489999999999992</v>
      </c>
      <c r="D125">
        <f t="shared" si="7"/>
        <v>18.000000000000004</v>
      </c>
      <c r="E125">
        <f t="shared" si="8"/>
        <v>2461.4464263890454</v>
      </c>
      <c r="F125">
        <f t="shared" si="9"/>
        <v>0</v>
      </c>
    </row>
    <row r="126" spans="1:6" x14ac:dyDescent="0.2">
      <c r="A126">
        <f>Calc!$B$41/1000+A125</f>
        <v>4.3400000000000077E-2</v>
      </c>
      <c r="B126">
        <f t="shared" si="5"/>
        <v>1.7088750000000014E-2</v>
      </c>
      <c r="C126">
        <f t="shared" si="6"/>
        <v>0.78119999999999989</v>
      </c>
      <c r="D126">
        <f t="shared" si="7"/>
        <v>18.000000000000004</v>
      </c>
      <c r="E126">
        <f t="shared" si="8"/>
        <v>2461.4464263890454</v>
      </c>
      <c r="F126">
        <f t="shared" si="9"/>
        <v>0</v>
      </c>
    </row>
    <row r="127" spans="1:6" x14ac:dyDescent="0.2">
      <c r="A127">
        <f>Calc!$B$41/1000+A126</f>
        <v>4.375000000000008E-2</v>
      </c>
      <c r="B127">
        <f t="shared" si="5"/>
        <v>1.7364375000000015E-2</v>
      </c>
      <c r="C127">
        <f t="shared" si="6"/>
        <v>0.78749999999999987</v>
      </c>
      <c r="D127">
        <f t="shared" si="7"/>
        <v>18.000000000000004</v>
      </c>
      <c r="E127">
        <f t="shared" si="8"/>
        <v>2461.4464263890454</v>
      </c>
      <c r="F127">
        <f t="shared" si="9"/>
        <v>0</v>
      </c>
    </row>
    <row r="128" spans="1:6" x14ac:dyDescent="0.2">
      <c r="A128">
        <f>Calc!$B$41/1000+A127</f>
        <v>4.4100000000000084E-2</v>
      </c>
      <c r="B128">
        <f t="shared" si="5"/>
        <v>1.7642205000000015E-2</v>
      </c>
      <c r="C128">
        <f t="shared" si="6"/>
        <v>0.79379999999999984</v>
      </c>
      <c r="D128">
        <f t="shared" si="7"/>
        <v>18.000000000000004</v>
      </c>
      <c r="E128">
        <f t="shared" si="8"/>
        <v>2461.4464263890454</v>
      </c>
      <c r="F128">
        <f t="shared" si="9"/>
        <v>0</v>
      </c>
    </row>
    <row r="129" spans="1:6" x14ac:dyDescent="0.2">
      <c r="A129">
        <f>Calc!$B$41/1000+A128</f>
        <v>4.4450000000000087E-2</v>
      </c>
      <c r="B129">
        <f t="shared" si="5"/>
        <v>1.7922240000000016E-2</v>
      </c>
      <c r="C129">
        <f t="shared" si="6"/>
        <v>0.80009999999999981</v>
      </c>
      <c r="D129">
        <f t="shared" si="7"/>
        <v>18.000000000000004</v>
      </c>
      <c r="E129">
        <f t="shared" si="8"/>
        <v>2461.4464263890454</v>
      </c>
      <c r="F129">
        <f t="shared" si="9"/>
        <v>0</v>
      </c>
    </row>
    <row r="130" spans="1:6" x14ac:dyDescent="0.2">
      <c r="A130">
        <f>Calc!$B$41/1000+A129</f>
        <v>4.480000000000009E-2</v>
      </c>
      <c r="B130">
        <f t="shared" si="5"/>
        <v>1.8204480000000016E-2</v>
      </c>
      <c r="C130">
        <f t="shared" si="6"/>
        <v>0.80639999999999978</v>
      </c>
      <c r="D130">
        <f t="shared" si="7"/>
        <v>18.000000000000004</v>
      </c>
      <c r="E130">
        <f t="shared" si="8"/>
        <v>2461.4464263890454</v>
      </c>
      <c r="F130">
        <f t="shared" si="9"/>
        <v>0</v>
      </c>
    </row>
    <row r="131" spans="1:6" x14ac:dyDescent="0.2">
      <c r="A131">
        <f>Calc!$B$41/1000+A130</f>
        <v>4.5150000000000093E-2</v>
      </c>
      <c r="B131">
        <f t="shared" si="5"/>
        <v>1.8488925000000017E-2</v>
      </c>
      <c r="C131">
        <f t="shared" si="6"/>
        <v>0.81269999999999976</v>
      </c>
      <c r="D131">
        <f t="shared" si="7"/>
        <v>18.000000000000004</v>
      </c>
      <c r="E131">
        <f t="shared" si="8"/>
        <v>2461.4464263890454</v>
      </c>
      <c r="F131">
        <f t="shared" si="9"/>
        <v>0</v>
      </c>
    </row>
    <row r="132" spans="1:6" x14ac:dyDescent="0.2">
      <c r="A132">
        <f>Calc!$B$41/1000+A131</f>
        <v>4.5500000000000096E-2</v>
      </c>
      <c r="B132">
        <f t="shared" ref="B132:B195" si="10">C132*$A$3+B131</f>
        <v>1.8775575000000017E-2</v>
      </c>
      <c r="C132">
        <f t="shared" ref="C132:C195" si="11">IF(ISODD(VLOOKUP(A132,$M$4:$Q$15,5,TRUE)),C131+D132*$A$3,VLOOKUP(A132,$M$4:$Q$15,2,TRUE))</f>
        <v>0.81899999999999973</v>
      </c>
      <c r="D132">
        <f t="shared" ref="D132:D195" si="12">VLOOKUP(A132,$M$4:$P$15,4,TRUE)</f>
        <v>18.000000000000004</v>
      </c>
      <c r="E132">
        <f t="shared" ref="E132:E195" si="13">VLOOKUP(A132,$M$4:$P$15,3,TRUE)</f>
        <v>2461.4464263890454</v>
      </c>
      <c r="F132">
        <f t="shared" ref="F132:F195" si="14">IF(C132*E132&gt;=0,F131,F131+ABS(C132*E132*0.5*$A$3))</f>
        <v>0</v>
      </c>
    </row>
    <row r="133" spans="1:6" x14ac:dyDescent="0.2">
      <c r="A133">
        <f>Calc!$B$41/1000+A132</f>
        <v>4.5850000000000099E-2</v>
      </c>
      <c r="B133">
        <f t="shared" si="10"/>
        <v>1.9064430000000018E-2</v>
      </c>
      <c r="C133">
        <f t="shared" si="11"/>
        <v>0.8252999999999997</v>
      </c>
      <c r="D133">
        <f t="shared" si="12"/>
        <v>18.000000000000004</v>
      </c>
      <c r="E133">
        <f t="shared" si="13"/>
        <v>2461.4464263890454</v>
      </c>
      <c r="F133">
        <f t="shared" si="14"/>
        <v>0</v>
      </c>
    </row>
    <row r="134" spans="1:6" x14ac:dyDescent="0.2">
      <c r="A134">
        <f>Calc!$B$41/1000+A133</f>
        <v>4.6200000000000102E-2</v>
      </c>
      <c r="B134">
        <f t="shared" si="10"/>
        <v>1.9355490000000017E-2</v>
      </c>
      <c r="C134">
        <f t="shared" si="11"/>
        <v>0.83159999999999967</v>
      </c>
      <c r="D134">
        <f t="shared" si="12"/>
        <v>18.000000000000004</v>
      </c>
      <c r="E134">
        <f t="shared" si="13"/>
        <v>2461.4464263890454</v>
      </c>
      <c r="F134">
        <f t="shared" si="14"/>
        <v>0</v>
      </c>
    </row>
    <row r="135" spans="1:6" x14ac:dyDescent="0.2">
      <c r="A135">
        <f>Calc!$B$41/1000+A134</f>
        <v>4.6550000000000105E-2</v>
      </c>
      <c r="B135">
        <f t="shared" si="10"/>
        <v>1.9648755000000018E-2</v>
      </c>
      <c r="C135">
        <f t="shared" si="11"/>
        <v>0.83789999999999965</v>
      </c>
      <c r="D135">
        <f t="shared" si="12"/>
        <v>18.000000000000004</v>
      </c>
      <c r="E135">
        <f t="shared" si="13"/>
        <v>2461.4464263890454</v>
      </c>
      <c r="F135">
        <f t="shared" si="14"/>
        <v>0</v>
      </c>
    </row>
    <row r="136" spans="1:6" x14ac:dyDescent="0.2">
      <c r="A136">
        <f>Calc!$B$41/1000+A135</f>
        <v>4.6900000000000108E-2</v>
      </c>
      <c r="B136">
        <f t="shared" si="10"/>
        <v>1.9944225000000017E-2</v>
      </c>
      <c r="C136">
        <f t="shared" si="11"/>
        <v>0.84419999999999962</v>
      </c>
      <c r="D136">
        <f t="shared" si="12"/>
        <v>18.000000000000004</v>
      </c>
      <c r="E136">
        <f t="shared" si="13"/>
        <v>2461.4464263890454</v>
      </c>
      <c r="F136">
        <f t="shared" si="14"/>
        <v>0</v>
      </c>
    </row>
    <row r="137" spans="1:6" x14ac:dyDescent="0.2">
      <c r="A137">
        <f>Calc!$B$41/1000+A136</f>
        <v>4.7250000000000111E-2</v>
      </c>
      <c r="B137">
        <f t="shared" si="10"/>
        <v>2.0241900000000018E-2</v>
      </c>
      <c r="C137">
        <f t="shared" si="11"/>
        <v>0.85049999999999959</v>
      </c>
      <c r="D137">
        <f t="shared" si="12"/>
        <v>18.000000000000004</v>
      </c>
      <c r="E137">
        <f t="shared" si="13"/>
        <v>2461.4464263890454</v>
      </c>
      <c r="F137">
        <f t="shared" si="14"/>
        <v>0</v>
      </c>
    </row>
    <row r="138" spans="1:6" x14ac:dyDescent="0.2">
      <c r="A138">
        <f>Calc!$B$41/1000+A137</f>
        <v>4.7600000000000114E-2</v>
      </c>
      <c r="B138">
        <f t="shared" si="10"/>
        <v>2.0541780000000016E-2</v>
      </c>
      <c r="C138">
        <f t="shared" si="11"/>
        <v>0.85679999999999956</v>
      </c>
      <c r="D138">
        <f t="shared" si="12"/>
        <v>18.000000000000004</v>
      </c>
      <c r="E138">
        <f t="shared" si="13"/>
        <v>2461.4464263890454</v>
      </c>
      <c r="F138">
        <f t="shared" si="14"/>
        <v>0</v>
      </c>
    </row>
    <row r="139" spans="1:6" x14ac:dyDescent="0.2">
      <c r="A139">
        <f>Calc!$B$41/1000+A138</f>
        <v>4.7950000000000118E-2</v>
      </c>
      <c r="B139">
        <f t="shared" si="10"/>
        <v>2.0843865000000017E-2</v>
      </c>
      <c r="C139">
        <f t="shared" si="11"/>
        <v>0.86309999999999953</v>
      </c>
      <c r="D139">
        <f t="shared" si="12"/>
        <v>18.000000000000004</v>
      </c>
      <c r="E139">
        <f t="shared" si="13"/>
        <v>2461.4464263890454</v>
      </c>
      <c r="F139">
        <f t="shared" si="14"/>
        <v>0</v>
      </c>
    </row>
    <row r="140" spans="1:6" x14ac:dyDescent="0.2">
      <c r="A140">
        <f>Calc!$B$41/1000+A139</f>
        <v>4.8300000000000121E-2</v>
      </c>
      <c r="B140">
        <f t="shared" si="10"/>
        <v>2.1148155000000016E-2</v>
      </c>
      <c r="C140">
        <f t="shared" si="11"/>
        <v>0.86939999999999951</v>
      </c>
      <c r="D140">
        <f t="shared" si="12"/>
        <v>18.000000000000004</v>
      </c>
      <c r="E140">
        <f t="shared" si="13"/>
        <v>2461.4464263890454</v>
      </c>
      <c r="F140">
        <f t="shared" si="14"/>
        <v>0</v>
      </c>
    </row>
    <row r="141" spans="1:6" x14ac:dyDescent="0.2">
      <c r="A141">
        <f>Calc!$B$41/1000+A140</f>
        <v>4.8650000000000124E-2</v>
      </c>
      <c r="B141">
        <f t="shared" si="10"/>
        <v>2.1454650000000016E-2</v>
      </c>
      <c r="C141">
        <f t="shared" si="11"/>
        <v>0.87569999999999948</v>
      </c>
      <c r="D141">
        <f t="shared" si="12"/>
        <v>18.000000000000004</v>
      </c>
      <c r="E141">
        <f t="shared" si="13"/>
        <v>2461.4464263890454</v>
      </c>
      <c r="F141">
        <f t="shared" si="14"/>
        <v>0</v>
      </c>
    </row>
    <row r="142" spans="1:6" x14ac:dyDescent="0.2">
      <c r="A142">
        <f>Calc!$B$41/1000+A141</f>
        <v>4.9000000000000127E-2</v>
      </c>
      <c r="B142">
        <f t="shared" si="10"/>
        <v>2.1763350000000015E-2</v>
      </c>
      <c r="C142">
        <f t="shared" si="11"/>
        <v>0.88199999999999945</v>
      </c>
      <c r="D142">
        <f t="shared" si="12"/>
        <v>18.000000000000004</v>
      </c>
      <c r="E142">
        <f t="shared" si="13"/>
        <v>2461.4464263890454</v>
      </c>
      <c r="F142">
        <f t="shared" si="14"/>
        <v>0</v>
      </c>
    </row>
    <row r="143" spans="1:6" x14ac:dyDescent="0.2">
      <c r="A143">
        <f>Calc!$B$41/1000+A142</f>
        <v>4.935000000000013E-2</v>
      </c>
      <c r="B143">
        <f t="shared" si="10"/>
        <v>2.2074255000000015E-2</v>
      </c>
      <c r="C143">
        <f t="shared" si="11"/>
        <v>0.88829999999999942</v>
      </c>
      <c r="D143">
        <f t="shared" si="12"/>
        <v>18.000000000000004</v>
      </c>
      <c r="E143">
        <f t="shared" si="13"/>
        <v>2461.4464263890454</v>
      </c>
      <c r="F143">
        <f t="shared" si="14"/>
        <v>0</v>
      </c>
    </row>
    <row r="144" spans="1:6" x14ac:dyDescent="0.2">
      <c r="A144">
        <f>Calc!$B$41/1000+A143</f>
        <v>4.9700000000000133E-2</v>
      </c>
      <c r="B144">
        <f t="shared" si="10"/>
        <v>2.2387365000000013E-2</v>
      </c>
      <c r="C144">
        <f t="shared" si="11"/>
        <v>0.8945999999999994</v>
      </c>
      <c r="D144">
        <f t="shared" si="12"/>
        <v>18.000000000000004</v>
      </c>
      <c r="E144">
        <f t="shared" si="13"/>
        <v>2461.4464263890454</v>
      </c>
      <c r="F144">
        <f t="shared" si="14"/>
        <v>0</v>
      </c>
    </row>
    <row r="145" spans="1:6" x14ac:dyDescent="0.2">
      <c r="A145">
        <f>Calc!$B$41/1000+A144</f>
        <v>5.0050000000000136E-2</v>
      </c>
      <c r="B145">
        <f t="shared" si="10"/>
        <v>2.2702680000000013E-2</v>
      </c>
      <c r="C145">
        <f t="shared" si="11"/>
        <v>0.90089999999999937</v>
      </c>
      <c r="D145">
        <f t="shared" si="12"/>
        <v>18.000000000000004</v>
      </c>
      <c r="E145">
        <f t="shared" si="13"/>
        <v>2461.4464263890454</v>
      </c>
      <c r="F145">
        <f t="shared" si="14"/>
        <v>0</v>
      </c>
    </row>
    <row r="146" spans="1:6" x14ac:dyDescent="0.2">
      <c r="A146">
        <f>Calc!$B$41/1000+A145</f>
        <v>5.0400000000000139E-2</v>
      </c>
      <c r="B146">
        <f t="shared" si="10"/>
        <v>2.3020200000000011E-2</v>
      </c>
      <c r="C146">
        <f t="shared" si="11"/>
        <v>0.90719999999999934</v>
      </c>
      <c r="D146">
        <f t="shared" si="12"/>
        <v>18.000000000000004</v>
      </c>
      <c r="E146">
        <f t="shared" si="13"/>
        <v>2461.4464263890454</v>
      </c>
      <c r="F146">
        <f t="shared" si="14"/>
        <v>0</v>
      </c>
    </row>
    <row r="147" spans="1:6" x14ac:dyDescent="0.2">
      <c r="A147">
        <f>Calc!$B$41/1000+A146</f>
        <v>5.0750000000000142E-2</v>
      </c>
      <c r="B147">
        <f t="shared" si="10"/>
        <v>2.3339925000000011E-2</v>
      </c>
      <c r="C147">
        <f t="shared" si="11"/>
        <v>0.91349999999999931</v>
      </c>
      <c r="D147">
        <f t="shared" si="12"/>
        <v>18.000000000000004</v>
      </c>
      <c r="E147">
        <f t="shared" si="13"/>
        <v>2461.4464263890454</v>
      </c>
      <c r="F147">
        <f t="shared" si="14"/>
        <v>0</v>
      </c>
    </row>
    <row r="148" spans="1:6" x14ac:dyDescent="0.2">
      <c r="A148">
        <f>Calc!$B$41/1000+A147</f>
        <v>5.1100000000000145E-2</v>
      </c>
      <c r="B148">
        <f t="shared" si="10"/>
        <v>2.3661855000000009E-2</v>
      </c>
      <c r="C148">
        <f t="shared" si="11"/>
        <v>0.91979999999999928</v>
      </c>
      <c r="D148">
        <f t="shared" si="12"/>
        <v>18.000000000000004</v>
      </c>
      <c r="E148">
        <f t="shared" si="13"/>
        <v>2461.4464263890454</v>
      </c>
      <c r="F148">
        <f t="shared" si="14"/>
        <v>0</v>
      </c>
    </row>
    <row r="149" spans="1:6" x14ac:dyDescent="0.2">
      <c r="A149">
        <f>Calc!$B$41/1000+A148</f>
        <v>5.1450000000000148E-2</v>
      </c>
      <c r="B149">
        <f t="shared" si="10"/>
        <v>2.3985990000000009E-2</v>
      </c>
      <c r="C149">
        <f t="shared" si="11"/>
        <v>0.92609999999999926</v>
      </c>
      <c r="D149">
        <f t="shared" si="12"/>
        <v>18.000000000000004</v>
      </c>
      <c r="E149">
        <f t="shared" si="13"/>
        <v>2461.4464263890454</v>
      </c>
      <c r="F149">
        <f t="shared" si="14"/>
        <v>0</v>
      </c>
    </row>
    <row r="150" spans="1:6" x14ac:dyDescent="0.2">
      <c r="A150">
        <f>Calc!$B$41/1000+A149</f>
        <v>5.1800000000000151E-2</v>
      </c>
      <c r="B150">
        <f t="shared" si="10"/>
        <v>2.431233000000001E-2</v>
      </c>
      <c r="C150">
        <f t="shared" si="11"/>
        <v>0.93239999999999923</v>
      </c>
      <c r="D150">
        <f t="shared" si="12"/>
        <v>18.000000000000004</v>
      </c>
      <c r="E150">
        <f t="shared" si="13"/>
        <v>2461.4464263890454</v>
      </c>
      <c r="F150">
        <f t="shared" si="14"/>
        <v>0</v>
      </c>
    </row>
    <row r="151" spans="1:6" x14ac:dyDescent="0.2">
      <c r="A151">
        <f>Calc!$B$41/1000+A150</f>
        <v>5.2150000000000155E-2</v>
      </c>
      <c r="B151">
        <f t="shared" si="10"/>
        <v>2.464087500000001E-2</v>
      </c>
      <c r="C151">
        <f t="shared" si="11"/>
        <v>0.9386999999999992</v>
      </c>
      <c r="D151">
        <f t="shared" si="12"/>
        <v>18.000000000000004</v>
      </c>
      <c r="E151">
        <f t="shared" si="13"/>
        <v>2461.4464263890454</v>
      </c>
      <c r="F151">
        <f t="shared" si="14"/>
        <v>0</v>
      </c>
    </row>
    <row r="152" spans="1:6" x14ac:dyDescent="0.2">
      <c r="A152">
        <f>Calc!$B$41/1000+A151</f>
        <v>5.2500000000000158E-2</v>
      </c>
      <c r="B152">
        <f t="shared" si="10"/>
        <v>2.4971625000000011E-2</v>
      </c>
      <c r="C152">
        <f t="shared" si="11"/>
        <v>0.94499999999999917</v>
      </c>
      <c r="D152">
        <f t="shared" si="12"/>
        <v>18.000000000000004</v>
      </c>
      <c r="E152">
        <f t="shared" si="13"/>
        <v>2461.4464263890454</v>
      </c>
      <c r="F152">
        <f t="shared" si="14"/>
        <v>0</v>
      </c>
    </row>
    <row r="153" spans="1:6" x14ac:dyDescent="0.2">
      <c r="A153">
        <f>Calc!$B$41/1000+A152</f>
        <v>5.2850000000000161E-2</v>
      </c>
      <c r="B153">
        <f t="shared" si="10"/>
        <v>2.5304580000000011E-2</v>
      </c>
      <c r="C153">
        <f t="shared" si="11"/>
        <v>0.95129999999999915</v>
      </c>
      <c r="D153">
        <f t="shared" si="12"/>
        <v>18.000000000000004</v>
      </c>
      <c r="E153">
        <f t="shared" si="13"/>
        <v>2461.4464263890454</v>
      </c>
      <c r="F153">
        <f t="shared" si="14"/>
        <v>0</v>
      </c>
    </row>
    <row r="154" spans="1:6" x14ac:dyDescent="0.2">
      <c r="A154">
        <f>Calc!$B$41/1000+A153</f>
        <v>5.3200000000000164E-2</v>
      </c>
      <c r="B154">
        <f t="shared" si="10"/>
        <v>2.5639740000000012E-2</v>
      </c>
      <c r="C154">
        <f t="shared" si="11"/>
        <v>0.95759999999999912</v>
      </c>
      <c r="D154">
        <f t="shared" si="12"/>
        <v>18.000000000000004</v>
      </c>
      <c r="E154">
        <f t="shared" si="13"/>
        <v>2461.4464263890454</v>
      </c>
      <c r="F154">
        <f t="shared" si="14"/>
        <v>0</v>
      </c>
    </row>
    <row r="155" spans="1:6" x14ac:dyDescent="0.2">
      <c r="A155">
        <f>Calc!$B$41/1000+A154</f>
        <v>5.3550000000000167E-2</v>
      </c>
      <c r="B155">
        <f t="shared" si="10"/>
        <v>2.5977105000000011E-2</v>
      </c>
      <c r="C155">
        <f t="shared" si="11"/>
        <v>0.96389999999999909</v>
      </c>
      <c r="D155">
        <f t="shared" si="12"/>
        <v>18.000000000000004</v>
      </c>
      <c r="E155">
        <f t="shared" si="13"/>
        <v>2461.4464263890454</v>
      </c>
      <c r="F155">
        <f t="shared" si="14"/>
        <v>0</v>
      </c>
    </row>
    <row r="156" spans="1:6" x14ac:dyDescent="0.2">
      <c r="A156">
        <f>Calc!$B$41/1000+A155</f>
        <v>5.390000000000017E-2</v>
      </c>
      <c r="B156">
        <f t="shared" si="10"/>
        <v>2.6316675000000012E-2</v>
      </c>
      <c r="C156">
        <f t="shared" si="11"/>
        <v>0.97019999999999906</v>
      </c>
      <c r="D156">
        <f t="shared" si="12"/>
        <v>18.000000000000004</v>
      </c>
      <c r="E156">
        <f t="shared" si="13"/>
        <v>2461.4464263890454</v>
      </c>
      <c r="F156">
        <f t="shared" si="14"/>
        <v>0</v>
      </c>
    </row>
    <row r="157" spans="1:6" x14ac:dyDescent="0.2">
      <c r="A157">
        <f>Calc!$B$41/1000+A156</f>
        <v>5.4250000000000173E-2</v>
      </c>
      <c r="B157">
        <f t="shared" si="10"/>
        <v>2.6658450000000011E-2</v>
      </c>
      <c r="C157">
        <f t="shared" si="11"/>
        <v>0.97649999999999904</v>
      </c>
      <c r="D157">
        <f t="shared" si="12"/>
        <v>18.000000000000004</v>
      </c>
      <c r="E157">
        <f t="shared" si="13"/>
        <v>2461.4464263890454</v>
      </c>
      <c r="F157">
        <f t="shared" si="14"/>
        <v>0</v>
      </c>
    </row>
    <row r="158" spans="1:6" x14ac:dyDescent="0.2">
      <c r="A158">
        <f>Calc!$B$41/1000+A157</f>
        <v>5.4600000000000176E-2</v>
      </c>
      <c r="B158">
        <f t="shared" si="10"/>
        <v>2.7002430000000011E-2</v>
      </c>
      <c r="C158">
        <f t="shared" si="11"/>
        <v>0.98279999999999901</v>
      </c>
      <c r="D158">
        <f t="shared" si="12"/>
        <v>18.000000000000004</v>
      </c>
      <c r="E158">
        <f t="shared" si="13"/>
        <v>2461.4464263890454</v>
      </c>
      <c r="F158">
        <f t="shared" si="14"/>
        <v>0</v>
      </c>
    </row>
    <row r="159" spans="1:6" x14ac:dyDescent="0.2">
      <c r="A159">
        <f>Calc!$B$41/1000+A158</f>
        <v>5.4950000000000179E-2</v>
      </c>
      <c r="B159">
        <f t="shared" si="10"/>
        <v>2.734861500000001E-2</v>
      </c>
      <c r="C159">
        <f t="shared" si="11"/>
        <v>0.98909999999999898</v>
      </c>
      <c r="D159">
        <f t="shared" si="12"/>
        <v>18.000000000000004</v>
      </c>
      <c r="E159">
        <f t="shared" si="13"/>
        <v>2461.4464263890454</v>
      </c>
      <c r="F159">
        <f t="shared" si="14"/>
        <v>0</v>
      </c>
    </row>
    <row r="160" spans="1:6" x14ac:dyDescent="0.2">
      <c r="A160">
        <f>Calc!$B$41/1000+A159</f>
        <v>5.5300000000000182E-2</v>
      </c>
      <c r="B160">
        <f t="shared" si="10"/>
        <v>2.7697005000000011E-2</v>
      </c>
      <c r="C160">
        <f t="shared" si="11"/>
        <v>0.99539999999999895</v>
      </c>
      <c r="D160">
        <f t="shared" si="12"/>
        <v>18.000000000000004</v>
      </c>
      <c r="E160">
        <f t="shared" si="13"/>
        <v>2461.4464263890454</v>
      </c>
      <c r="F160">
        <f t="shared" si="14"/>
        <v>0</v>
      </c>
    </row>
    <row r="161" spans="1:6" x14ac:dyDescent="0.2">
      <c r="A161">
        <f>Calc!$B$41/1000+A160</f>
        <v>5.5650000000000185E-2</v>
      </c>
      <c r="B161">
        <f t="shared" si="10"/>
        <v>2.8047600000000009E-2</v>
      </c>
      <c r="C161">
        <f t="shared" si="11"/>
        <v>1.0016999999999989</v>
      </c>
      <c r="D161">
        <f t="shared" si="12"/>
        <v>18.000000000000004</v>
      </c>
      <c r="E161">
        <f t="shared" si="13"/>
        <v>2461.4464263890454</v>
      </c>
      <c r="F161">
        <f t="shared" si="14"/>
        <v>0</v>
      </c>
    </row>
    <row r="162" spans="1:6" x14ac:dyDescent="0.2">
      <c r="A162">
        <f>Calc!$B$41/1000+A161</f>
        <v>5.6000000000000189E-2</v>
      </c>
      <c r="B162">
        <f t="shared" si="10"/>
        <v>2.840040000000001E-2</v>
      </c>
      <c r="C162">
        <f t="shared" si="11"/>
        <v>1.0079999999999989</v>
      </c>
      <c r="D162">
        <f t="shared" si="12"/>
        <v>18.000000000000004</v>
      </c>
      <c r="E162">
        <f t="shared" si="13"/>
        <v>2461.4464263890454</v>
      </c>
      <c r="F162">
        <f t="shared" si="14"/>
        <v>0</v>
      </c>
    </row>
    <row r="163" spans="1:6" x14ac:dyDescent="0.2">
      <c r="A163">
        <f>Calc!$B$41/1000+A162</f>
        <v>5.6350000000000192E-2</v>
      </c>
      <c r="B163">
        <f t="shared" si="10"/>
        <v>2.8755405000000008E-2</v>
      </c>
      <c r="C163">
        <f t="shared" si="11"/>
        <v>1.0142999999999989</v>
      </c>
      <c r="D163">
        <f t="shared" si="12"/>
        <v>18.000000000000004</v>
      </c>
      <c r="E163">
        <f t="shared" si="13"/>
        <v>2461.4464263890454</v>
      </c>
      <c r="F163">
        <f t="shared" si="14"/>
        <v>0</v>
      </c>
    </row>
    <row r="164" spans="1:6" x14ac:dyDescent="0.2">
      <c r="A164">
        <f>Calc!$B$41/1000+A163</f>
        <v>5.6700000000000195E-2</v>
      </c>
      <c r="B164">
        <f t="shared" si="10"/>
        <v>2.9112615000000008E-2</v>
      </c>
      <c r="C164">
        <f t="shared" si="11"/>
        <v>1.0205999999999988</v>
      </c>
      <c r="D164">
        <f t="shared" si="12"/>
        <v>18.000000000000004</v>
      </c>
      <c r="E164">
        <f t="shared" si="13"/>
        <v>2461.4464263890454</v>
      </c>
      <c r="F164">
        <f t="shared" si="14"/>
        <v>0</v>
      </c>
    </row>
    <row r="165" spans="1:6" x14ac:dyDescent="0.2">
      <c r="A165">
        <f>Calc!$B$41/1000+A164</f>
        <v>5.7050000000000198E-2</v>
      </c>
      <c r="B165">
        <f t="shared" si="10"/>
        <v>2.9472030000000007E-2</v>
      </c>
      <c r="C165">
        <f t="shared" si="11"/>
        <v>1.0268999999999988</v>
      </c>
      <c r="D165">
        <f t="shared" si="12"/>
        <v>18.000000000000004</v>
      </c>
      <c r="E165">
        <f t="shared" si="13"/>
        <v>2461.4464263890454</v>
      </c>
      <c r="F165">
        <f t="shared" si="14"/>
        <v>0</v>
      </c>
    </row>
    <row r="166" spans="1:6" x14ac:dyDescent="0.2">
      <c r="A166">
        <f>Calc!$B$41/1000+A165</f>
        <v>5.7400000000000201E-2</v>
      </c>
      <c r="B166">
        <f t="shared" si="10"/>
        <v>2.9833650000000007E-2</v>
      </c>
      <c r="C166">
        <f t="shared" si="11"/>
        <v>1.0331999999999988</v>
      </c>
      <c r="D166">
        <f t="shared" si="12"/>
        <v>18.000000000000004</v>
      </c>
      <c r="E166">
        <f t="shared" si="13"/>
        <v>2461.4464263890454</v>
      </c>
      <c r="F166">
        <f t="shared" si="14"/>
        <v>0</v>
      </c>
    </row>
    <row r="167" spans="1:6" x14ac:dyDescent="0.2">
      <c r="A167">
        <f>Calc!$B$41/1000+A166</f>
        <v>5.7750000000000204E-2</v>
      </c>
      <c r="B167">
        <f t="shared" si="10"/>
        <v>3.0197475000000005E-2</v>
      </c>
      <c r="C167">
        <f t="shared" si="11"/>
        <v>1.0394999999999988</v>
      </c>
      <c r="D167">
        <f t="shared" si="12"/>
        <v>18.000000000000004</v>
      </c>
      <c r="E167">
        <f t="shared" si="13"/>
        <v>2461.4464263890454</v>
      </c>
      <c r="F167">
        <f t="shared" si="14"/>
        <v>0</v>
      </c>
    </row>
    <row r="168" spans="1:6" x14ac:dyDescent="0.2">
      <c r="A168">
        <f>Calc!$B$41/1000+A167</f>
        <v>5.8100000000000207E-2</v>
      </c>
      <c r="B168">
        <f t="shared" si="10"/>
        <v>3.0563505000000005E-2</v>
      </c>
      <c r="C168">
        <f t="shared" si="11"/>
        <v>1.0457999999999987</v>
      </c>
      <c r="D168">
        <f t="shared" si="12"/>
        <v>18.000000000000004</v>
      </c>
      <c r="E168">
        <f t="shared" si="13"/>
        <v>2461.4464263890454</v>
      </c>
      <c r="F168">
        <f t="shared" si="14"/>
        <v>0</v>
      </c>
    </row>
    <row r="169" spans="1:6" x14ac:dyDescent="0.2">
      <c r="A169">
        <f>Calc!$B$41/1000+A168</f>
        <v>5.845000000000021E-2</v>
      </c>
      <c r="B169">
        <f t="shared" si="10"/>
        <v>3.0931740000000003E-2</v>
      </c>
      <c r="C169">
        <f t="shared" si="11"/>
        <v>1.0520999999999987</v>
      </c>
      <c r="D169">
        <f t="shared" si="12"/>
        <v>18.000000000000004</v>
      </c>
      <c r="E169">
        <f t="shared" si="13"/>
        <v>2461.4464263890454</v>
      </c>
      <c r="F169">
        <f t="shared" si="14"/>
        <v>0</v>
      </c>
    </row>
    <row r="170" spans="1:6" x14ac:dyDescent="0.2">
      <c r="A170">
        <f>Calc!$B$41/1000+A169</f>
        <v>5.8800000000000213E-2</v>
      </c>
      <c r="B170">
        <f t="shared" si="10"/>
        <v>3.1302179999999999E-2</v>
      </c>
      <c r="C170">
        <f t="shared" si="11"/>
        <v>1.0583999999999987</v>
      </c>
      <c r="D170">
        <f t="shared" si="12"/>
        <v>18.000000000000004</v>
      </c>
      <c r="E170">
        <f t="shared" si="13"/>
        <v>2461.4464263890454</v>
      </c>
      <c r="F170">
        <f t="shared" si="14"/>
        <v>0</v>
      </c>
    </row>
    <row r="171" spans="1:6" x14ac:dyDescent="0.2">
      <c r="A171">
        <f>Calc!$B$41/1000+A170</f>
        <v>5.9150000000000216E-2</v>
      </c>
      <c r="B171">
        <f t="shared" si="10"/>
        <v>3.1674824999999997E-2</v>
      </c>
      <c r="C171">
        <f t="shared" si="11"/>
        <v>1.0646999999999986</v>
      </c>
      <c r="D171">
        <f t="shared" si="12"/>
        <v>18.000000000000004</v>
      </c>
      <c r="E171">
        <f t="shared" si="13"/>
        <v>2461.4464263890454</v>
      </c>
      <c r="F171">
        <f t="shared" si="14"/>
        <v>0</v>
      </c>
    </row>
    <row r="172" spans="1:6" x14ac:dyDescent="0.2">
      <c r="A172">
        <f>Calc!$B$41/1000+A171</f>
        <v>5.9500000000000219E-2</v>
      </c>
      <c r="B172">
        <f t="shared" si="10"/>
        <v>3.2049675E-2</v>
      </c>
      <c r="C172">
        <f t="shared" si="11"/>
        <v>1.0709999999999986</v>
      </c>
      <c r="D172">
        <f t="shared" si="12"/>
        <v>18.000000000000004</v>
      </c>
      <c r="E172">
        <f t="shared" si="13"/>
        <v>2461.4464263890454</v>
      </c>
      <c r="F172">
        <f t="shared" si="14"/>
        <v>0</v>
      </c>
    </row>
    <row r="173" spans="1:6" x14ac:dyDescent="0.2">
      <c r="A173">
        <f>Calc!$B$41/1000+A172</f>
        <v>5.9850000000000222E-2</v>
      </c>
      <c r="B173">
        <f t="shared" si="10"/>
        <v>3.2426730000000001E-2</v>
      </c>
      <c r="C173">
        <f t="shared" si="11"/>
        <v>1.0772999999999986</v>
      </c>
      <c r="D173">
        <f t="shared" si="12"/>
        <v>18.000000000000004</v>
      </c>
      <c r="E173">
        <f t="shared" si="13"/>
        <v>2461.4464263890454</v>
      </c>
      <c r="F173">
        <f t="shared" si="14"/>
        <v>0</v>
      </c>
    </row>
    <row r="174" spans="1:6" x14ac:dyDescent="0.2">
      <c r="A174">
        <f>Calc!$B$41/1000+A173</f>
        <v>6.0200000000000226E-2</v>
      </c>
      <c r="B174">
        <f t="shared" si="10"/>
        <v>3.280599E-2</v>
      </c>
      <c r="C174">
        <f t="shared" si="11"/>
        <v>1.0835999999999986</v>
      </c>
      <c r="D174">
        <f t="shared" si="12"/>
        <v>18.000000000000004</v>
      </c>
      <c r="E174">
        <f t="shared" si="13"/>
        <v>2461.4464263890454</v>
      </c>
      <c r="F174">
        <f t="shared" si="14"/>
        <v>0</v>
      </c>
    </row>
    <row r="175" spans="1:6" x14ac:dyDescent="0.2">
      <c r="A175">
        <f>Calc!$B$41/1000+A174</f>
        <v>6.0550000000000229E-2</v>
      </c>
      <c r="B175">
        <f t="shared" si="10"/>
        <v>3.3187454999999998E-2</v>
      </c>
      <c r="C175">
        <f t="shared" si="11"/>
        <v>1.0898999999999985</v>
      </c>
      <c r="D175">
        <f t="shared" si="12"/>
        <v>18.000000000000004</v>
      </c>
      <c r="E175">
        <f t="shared" si="13"/>
        <v>2461.4464263890454</v>
      </c>
      <c r="F175">
        <f t="shared" si="14"/>
        <v>0</v>
      </c>
    </row>
    <row r="176" spans="1:6" x14ac:dyDescent="0.2">
      <c r="A176">
        <f>Calc!$B$41/1000+A175</f>
        <v>6.0900000000000232E-2</v>
      </c>
      <c r="B176">
        <f t="shared" si="10"/>
        <v>3.3571125E-2</v>
      </c>
      <c r="C176">
        <f t="shared" si="11"/>
        <v>1.0961999999999985</v>
      </c>
      <c r="D176">
        <f t="shared" si="12"/>
        <v>18.000000000000004</v>
      </c>
      <c r="E176">
        <f t="shared" si="13"/>
        <v>2461.4464263890454</v>
      </c>
      <c r="F176">
        <f t="shared" si="14"/>
        <v>0</v>
      </c>
    </row>
    <row r="177" spans="1:6" x14ac:dyDescent="0.2">
      <c r="A177">
        <f>Calc!$B$41/1000+A176</f>
        <v>6.1250000000000235E-2</v>
      </c>
      <c r="B177">
        <f t="shared" si="10"/>
        <v>3.3957000000000001E-2</v>
      </c>
      <c r="C177">
        <f t="shared" si="11"/>
        <v>1.1024999999999985</v>
      </c>
      <c r="D177">
        <f t="shared" si="12"/>
        <v>18.000000000000004</v>
      </c>
      <c r="E177">
        <f t="shared" si="13"/>
        <v>2461.4464263890454</v>
      </c>
      <c r="F177">
        <f t="shared" si="14"/>
        <v>0</v>
      </c>
    </row>
    <row r="178" spans="1:6" x14ac:dyDescent="0.2">
      <c r="A178">
        <f>Calc!$B$41/1000+A177</f>
        <v>6.1600000000000238E-2</v>
      </c>
      <c r="B178">
        <f t="shared" si="10"/>
        <v>3.434508E-2</v>
      </c>
      <c r="C178">
        <f t="shared" si="11"/>
        <v>1.1087999999999985</v>
      </c>
      <c r="D178">
        <f t="shared" si="12"/>
        <v>18.000000000000004</v>
      </c>
      <c r="E178">
        <f t="shared" si="13"/>
        <v>2461.4464263890454</v>
      </c>
      <c r="F178">
        <f t="shared" si="14"/>
        <v>0</v>
      </c>
    </row>
    <row r="179" spans="1:6" x14ac:dyDescent="0.2">
      <c r="A179">
        <f>Calc!$B$41/1000+A178</f>
        <v>6.1950000000000241E-2</v>
      </c>
      <c r="B179">
        <f t="shared" si="10"/>
        <v>3.4735364999999997E-2</v>
      </c>
      <c r="C179">
        <f t="shared" si="11"/>
        <v>1.1150999999999984</v>
      </c>
      <c r="D179">
        <f t="shared" si="12"/>
        <v>18.000000000000004</v>
      </c>
      <c r="E179">
        <f t="shared" si="13"/>
        <v>2461.4464263890454</v>
      </c>
      <c r="F179">
        <f t="shared" si="14"/>
        <v>0</v>
      </c>
    </row>
    <row r="180" spans="1:6" x14ac:dyDescent="0.2">
      <c r="A180">
        <f>Calc!$B$41/1000+A179</f>
        <v>6.2300000000000244E-2</v>
      </c>
      <c r="B180">
        <f t="shared" si="10"/>
        <v>3.5127854999999999E-2</v>
      </c>
      <c r="C180">
        <f t="shared" si="11"/>
        <v>1.1213999999999984</v>
      </c>
      <c r="D180">
        <f t="shared" si="12"/>
        <v>18.000000000000004</v>
      </c>
      <c r="E180">
        <f t="shared" si="13"/>
        <v>2461.4464263890454</v>
      </c>
      <c r="F180">
        <f t="shared" si="14"/>
        <v>0</v>
      </c>
    </row>
    <row r="181" spans="1:6" x14ac:dyDescent="0.2">
      <c r="A181">
        <f>Calc!$B$41/1000+A180</f>
        <v>6.2650000000000247E-2</v>
      </c>
      <c r="B181">
        <f t="shared" si="10"/>
        <v>3.552255E-2</v>
      </c>
      <c r="C181">
        <f t="shared" si="11"/>
        <v>1.1276999999999984</v>
      </c>
      <c r="D181">
        <f t="shared" si="12"/>
        <v>18.000000000000004</v>
      </c>
      <c r="E181">
        <f t="shared" si="13"/>
        <v>2461.4464263890454</v>
      </c>
      <c r="F181">
        <f t="shared" si="14"/>
        <v>0</v>
      </c>
    </row>
    <row r="182" spans="1:6" x14ac:dyDescent="0.2">
      <c r="A182">
        <f>Calc!$B$41/1000+A181</f>
        <v>6.300000000000025E-2</v>
      </c>
      <c r="B182">
        <f t="shared" si="10"/>
        <v>3.5919449999999999E-2</v>
      </c>
      <c r="C182">
        <f t="shared" si="11"/>
        <v>1.1339999999999983</v>
      </c>
      <c r="D182">
        <f t="shared" si="12"/>
        <v>18.000000000000004</v>
      </c>
      <c r="E182">
        <f t="shared" si="13"/>
        <v>2461.4464263890454</v>
      </c>
      <c r="F182">
        <f t="shared" si="14"/>
        <v>0</v>
      </c>
    </row>
    <row r="183" spans="1:6" x14ac:dyDescent="0.2">
      <c r="A183">
        <f>Calc!$B$41/1000+A182</f>
        <v>6.3350000000000253E-2</v>
      </c>
      <c r="B183">
        <f t="shared" si="10"/>
        <v>3.6318554999999995E-2</v>
      </c>
      <c r="C183">
        <f t="shared" si="11"/>
        <v>1.1402999999999983</v>
      </c>
      <c r="D183">
        <f t="shared" si="12"/>
        <v>18.000000000000004</v>
      </c>
      <c r="E183">
        <f t="shared" si="13"/>
        <v>2461.4464263890454</v>
      </c>
      <c r="F183">
        <f t="shared" si="14"/>
        <v>0</v>
      </c>
    </row>
    <row r="184" spans="1:6" x14ac:dyDescent="0.2">
      <c r="A184">
        <f>Calc!$B$41/1000+A183</f>
        <v>6.3700000000000256E-2</v>
      </c>
      <c r="B184">
        <f t="shared" si="10"/>
        <v>3.6719864999999997E-2</v>
      </c>
      <c r="C184">
        <f t="shared" si="11"/>
        <v>1.1465999999999983</v>
      </c>
      <c r="D184">
        <f t="shared" si="12"/>
        <v>18.000000000000004</v>
      </c>
      <c r="E184">
        <f t="shared" si="13"/>
        <v>2461.4464263890454</v>
      </c>
      <c r="F184">
        <f t="shared" si="14"/>
        <v>0</v>
      </c>
    </row>
    <row r="185" spans="1:6" x14ac:dyDescent="0.2">
      <c r="A185">
        <f>Calc!$B$41/1000+A184</f>
        <v>6.405000000000026E-2</v>
      </c>
      <c r="B185">
        <f t="shared" si="10"/>
        <v>3.7123379999999997E-2</v>
      </c>
      <c r="C185">
        <f t="shared" si="11"/>
        <v>1.1528999999999983</v>
      </c>
      <c r="D185">
        <f t="shared" si="12"/>
        <v>18.000000000000004</v>
      </c>
      <c r="E185">
        <f t="shared" si="13"/>
        <v>2461.4464263890454</v>
      </c>
      <c r="F185">
        <f t="shared" si="14"/>
        <v>0</v>
      </c>
    </row>
    <row r="186" spans="1:6" x14ac:dyDescent="0.2">
      <c r="A186">
        <f>Calc!$B$41/1000+A185</f>
        <v>6.4400000000000263E-2</v>
      </c>
      <c r="B186">
        <f t="shared" si="10"/>
        <v>3.7529099999999996E-2</v>
      </c>
      <c r="C186">
        <f t="shared" si="11"/>
        <v>1.1591999999999982</v>
      </c>
      <c r="D186">
        <f t="shared" si="12"/>
        <v>18.000000000000004</v>
      </c>
      <c r="E186">
        <f t="shared" si="13"/>
        <v>2461.4464263890454</v>
      </c>
      <c r="F186">
        <f t="shared" si="14"/>
        <v>0</v>
      </c>
    </row>
    <row r="187" spans="1:6" x14ac:dyDescent="0.2">
      <c r="A187">
        <f>Calc!$B$41/1000+A186</f>
        <v>6.4750000000000266E-2</v>
      </c>
      <c r="B187">
        <f t="shared" si="10"/>
        <v>3.7937024999999992E-2</v>
      </c>
      <c r="C187">
        <f t="shared" si="11"/>
        <v>1.1654999999999982</v>
      </c>
      <c r="D187">
        <f t="shared" si="12"/>
        <v>18.000000000000004</v>
      </c>
      <c r="E187">
        <f t="shared" si="13"/>
        <v>2461.4464263890454</v>
      </c>
      <c r="F187">
        <f t="shared" si="14"/>
        <v>0</v>
      </c>
    </row>
    <row r="188" spans="1:6" x14ac:dyDescent="0.2">
      <c r="A188">
        <f>Calc!$B$41/1000+A187</f>
        <v>6.5100000000000269E-2</v>
      </c>
      <c r="B188">
        <f t="shared" si="10"/>
        <v>3.8347154999999994E-2</v>
      </c>
      <c r="C188">
        <f t="shared" si="11"/>
        <v>1.1717999999999982</v>
      </c>
      <c r="D188">
        <f t="shared" si="12"/>
        <v>18.000000000000004</v>
      </c>
      <c r="E188">
        <f t="shared" si="13"/>
        <v>2461.4464263890454</v>
      </c>
      <c r="F188">
        <f t="shared" si="14"/>
        <v>0</v>
      </c>
    </row>
    <row r="189" spans="1:6" x14ac:dyDescent="0.2">
      <c r="A189">
        <f>Calc!$B$41/1000+A188</f>
        <v>6.5450000000000272E-2</v>
      </c>
      <c r="B189">
        <f t="shared" si="10"/>
        <v>3.8759489999999994E-2</v>
      </c>
      <c r="C189">
        <f t="shared" si="11"/>
        <v>1.1780999999999981</v>
      </c>
      <c r="D189">
        <f t="shared" si="12"/>
        <v>18.000000000000004</v>
      </c>
      <c r="E189">
        <f t="shared" si="13"/>
        <v>2461.4464263890454</v>
      </c>
      <c r="F189">
        <f t="shared" si="14"/>
        <v>0</v>
      </c>
    </row>
    <row r="190" spans="1:6" x14ac:dyDescent="0.2">
      <c r="A190">
        <f>Calc!$B$41/1000+A189</f>
        <v>6.5800000000000275E-2</v>
      </c>
      <c r="B190">
        <f t="shared" si="10"/>
        <v>3.9174029999999992E-2</v>
      </c>
      <c r="C190">
        <f t="shared" si="11"/>
        <v>1.1843999999999981</v>
      </c>
      <c r="D190">
        <f t="shared" si="12"/>
        <v>18.000000000000004</v>
      </c>
      <c r="E190">
        <f t="shared" si="13"/>
        <v>2461.4464263890454</v>
      </c>
      <c r="F190">
        <f t="shared" si="14"/>
        <v>0</v>
      </c>
    </row>
    <row r="191" spans="1:6" x14ac:dyDescent="0.2">
      <c r="A191">
        <f>Calc!$B$41/1000+A190</f>
        <v>6.6150000000000278E-2</v>
      </c>
      <c r="B191">
        <f t="shared" si="10"/>
        <v>3.9590774999999988E-2</v>
      </c>
      <c r="C191">
        <f t="shared" si="11"/>
        <v>1.1906999999999981</v>
      </c>
      <c r="D191">
        <f t="shared" si="12"/>
        <v>18.000000000000004</v>
      </c>
      <c r="E191">
        <f t="shared" si="13"/>
        <v>2461.4464263890454</v>
      </c>
      <c r="F191">
        <f t="shared" si="14"/>
        <v>0</v>
      </c>
    </row>
    <row r="192" spans="1:6" x14ac:dyDescent="0.2">
      <c r="A192">
        <f>Calc!$B$41/1000+A191</f>
        <v>6.6500000000000281E-2</v>
      </c>
      <c r="B192">
        <f t="shared" si="10"/>
        <v>4.0009724999999989E-2</v>
      </c>
      <c r="C192">
        <f t="shared" si="11"/>
        <v>1.1969999999999981</v>
      </c>
      <c r="D192">
        <f t="shared" si="12"/>
        <v>18.000000000000004</v>
      </c>
      <c r="E192">
        <f t="shared" si="13"/>
        <v>2461.4464263890454</v>
      </c>
      <c r="F192">
        <f t="shared" si="14"/>
        <v>0</v>
      </c>
    </row>
    <row r="193" spans="1:6" x14ac:dyDescent="0.2">
      <c r="A193">
        <f>Calc!$B$41/1000+A192</f>
        <v>6.6850000000000284E-2</v>
      </c>
      <c r="B193">
        <f t="shared" si="10"/>
        <v>4.0429724999999986E-2</v>
      </c>
      <c r="C193">
        <f t="shared" si="11"/>
        <v>1.2</v>
      </c>
      <c r="D193">
        <f t="shared" si="12"/>
        <v>0</v>
      </c>
      <c r="E193">
        <f t="shared" si="13"/>
        <v>170.04644012195587</v>
      </c>
      <c r="F193">
        <f t="shared" si="14"/>
        <v>0</v>
      </c>
    </row>
    <row r="194" spans="1:6" x14ac:dyDescent="0.2">
      <c r="A194">
        <f>Calc!$B$41/1000+A193</f>
        <v>6.7200000000000287E-2</v>
      </c>
      <c r="B194">
        <f t="shared" si="10"/>
        <v>4.0849724999999983E-2</v>
      </c>
      <c r="C194">
        <f t="shared" si="11"/>
        <v>1.2</v>
      </c>
      <c r="D194">
        <f t="shared" si="12"/>
        <v>0</v>
      </c>
      <c r="E194">
        <f t="shared" si="13"/>
        <v>170.04644012195587</v>
      </c>
      <c r="F194">
        <f t="shared" si="14"/>
        <v>0</v>
      </c>
    </row>
    <row r="195" spans="1:6" x14ac:dyDescent="0.2">
      <c r="A195">
        <f>Calc!$B$41/1000+A194</f>
        <v>6.755000000000029E-2</v>
      </c>
      <c r="B195">
        <f t="shared" si="10"/>
        <v>4.1269724999999979E-2</v>
      </c>
      <c r="C195">
        <f t="shared" si="11"/>
        <v>1.2</v>
      </c>
      <c r="D195">
        <f t="shared" si="12"/>
        <v>0</v>
      </c>
      <c r="E195">
        <f t="shared" si="13"/>
        <v>170.04644012195587</v>
      </c>
      <c r="F195">
        <f t="shared" si="14"/>
        <v>0</v>
      </c>
    </row>
    <row r="196" spans="1:6" x14ac:dyDescent="0.2">
      <c r="A196">
        <f>Calc!$B$41/1000+A195</f>
        <v>6.7900000000000293E-2</v>
      </c>
      <c r="B196">
        <f t="shared" ref="B196:B259" si="15">C196*$A$3+B195</f>
        <v>4.1689724999999976E-2</v>
      </c>
      <c r="C196">
        <f t="shared" ref="C196:C259" si="16">IF(ISODD(VLOOKUP(A196,$M$4:$Q$15,5,TRUE)),C195+D196*$A$3,VLOOKUP(A196,$M$4:$Q$15,2,TRUE))</f>
        <v>1.2</v>
      </c>
      <c r="D196">
        <f t="shared" ref="D196:D259" si="17">VLOOKUP(A196,$M$4:$P$15,4,TRUE)</f>
        <v>0</v>
      </c>
      <c r="E196">
        <f t="shared" ref="E196:E259" si="18">VLOOKUP(A196,$M$4:$P$15,3,TRUE)</f>
        <v>170.04644012195587</v>
      </c>
      <c r="F196">
        <f t="shared" ref="F196:F259" si="19">IF(C196*E196&gt;=0,F195,F195+ABS(C196*E196*0.5*$A$3))</f>
        <v>0</v>
      </c>
    </row>
    <row r="197" spans="1:6" x14ac:dyDescent="0.2">
      <c r="A197">
        <f>Calc!$B$41/1000+A196</f>
        <v>6.8250000000000297E-2</v>
      </c>
      <c r="B197">
        <f t="shared" si="15"/>
        <v>4.2109724999999973E-2</v>
      </c>
      <c r="C197">
        <f t="shared" si="16"/>
        <v>1.2</v>
      </c>
      <c r="D197">
        <f t="shared" si="17"/>
        <v>0</v>
      </c>
      <c r="E197">
        <f t="shared" si="18"/>
        <v>170.04644012195587</v>
      </c>
      <c r="F197">
        <f t="shared" si="19"/>
        <v>0</v>
      </c>
    </row>
    <row r="198" spans="1:6" x14ac:dyDescent="0.2">
      <c r="A198">
        <f>Calc!$B$41/1000+A197</f>
        <v>6.86000000000003E-2</v>
      </c>
      <c r="B198">
        <f t="shared" si="15"/>
        <v>4.252972499999997E-2</v>
      </c>
      <c r="C198">
        <f t="shared" si="16"/>
        <v>1.2</v>
      </c>
      <c r="D198">
        <f t="shared" si="17"/>
        <v>0</v>
      </c>
      <c r="E198">
        <f t="shared" si="18"/>
        <v>170.04644012195587</v>
      </c>
      <c r="F198">
        <f t="shared" si="19"/>
        <v>0</v>
      </c>
    </row>
    <row r="199" spans="1:6" x14ac:dyDescent="0.2">
      <c r="A199">
        <f>Calc!$B$41/1000+A198</f>
        <v>6.8950000000000303E-2</v>
      </c>
      <c r="B199">
        <f t="shared" si="15"/>
        <v>4.2949724999999966E-2</v>
      </c>
      <c r="C199">
        <f t="shared" si="16"/>
        <v>1.2</v>
      </c>
      <c r="D199">
        <f t="shared" si="17"/>
        <v>0</v>
      </c>
      <c r="E199">
        <f t="shared" si="18"/>
        <v>170.04644012195587</v>
      </c>
      <c r="F199">
        <f t="shared" si="19"/>
        <v>0</v>
      </c>
    </row>
    <row r="200" spans="1:6" x14ac:dyDescent="0.2">
      <c r="A200">
        <f>Calc!$B$41/1000+A199</f>
        <v>6.9300000000000306E-2</v>
      </c>
      <c r="B200">
        <f t="shared" si="15"/>
        <v>4.3369724999999963E-2</v>
      </c>
      <c r="C200">
        <f t="shared" si="16"/>
        <v>1.2</v>
      </c>
      <c r="D200">
        <f t="shared" si="17"/>
        <v>0</v>
      </c>
      <c r="E200">
        <f t="shared" si="18"/>
        <v>170.04644012195587</v>
      </c>
      <c r="F200">
        <f t="shared" si="19"/>
        <v>0</v>
      </c>
    </row>
    <row r="201" spans="1:6" x14ac:dyDescent="0.2">
      <c r="A201">
        <f>Calc!$B$41/1000+A200</f>
        <v>6.9650000000000309E-2</v>
      </c>
      <c r="B201">
        <f t="shared" si="15"/>
        <v>4.378972499999996E-2</v>
      </c>
      <c r="C201">
        <f t="shared" si="16"/>
        <v>1.2</v>
      </c>
      <c r="D201">
        <f t="shared" si="17"/>
        <v>0</v>
      </c>
      <c r="E201">
        <f t="shared" si="18"/>
        <v>170.04644012195587</v>
      </c>
      <c r="F201">
        <f t="shared" si="19"/>
        <v>0</v>
      </c>
    </row>
    <row r="202" spans="1:6" x14ac:dyDescent="0.2">
      <c r="A202">
        <f>Calc!$B$41/1000+A201</f>
        <v>7.0000000000000312E-2</v>
      </c>
      <c r="B202">
        <f t="shared" si="15"/>
        <v>4.4209724999999957E-2</v>
      </c>
      <c r="C202">
        <f t="shared" si="16"/>
        <v>1.2</v>
      </c>
      <c r="D202">
        <f t="shared" si="17"/>
        <v>0</v>
      </c>
      <c r="E202">
        <f t="shared" si="18"/>
        <v>170.04644012195587</v>
      </c>
      <c r="F202">
        <f t="shared" si="19"/>
        <v>0</v>
      </c>
    </row>
    <row r="203" spans="1:6" x14ac:dyDescent="0.2">
      <c r="A203">
        <f>Calc!$B$41/1000+A202</f>
        <v>7.0350000000000315E-2</v>
      </c>
      <c r="B203">
        <f t="shared" si="15"/>
        <v>4.4629724999999953E-2</v>
      </c>
      <c r="C203">
        <f t="shared" si="16"/>
        <v>1.2</v>
      </c>
      <c r="D203">
        <f t="shared" si="17"/>
        <v>0</v>
      </c>
      <c r="E203">
        <f t="shared" si="18"/>
        <v>170.04644012195587</v>
      </c>
      <c r="F203">
        <f t="shared" si="19"/>
        <v>0</v>
      </c>
    </row>
    <row r="204" spans="1:6" x14ac:dyDescent="0.2">
      <c r="A204">
        <f>Calc!$B$41/1000+A203</f>
        <v>7.0700000000000318E-2</v>
      </c>
      <c r="B204">
        <f t="shared" si="15"/>
        <v>4.504972499999995E-2</v>
      </c>
      <c r="C204">
        <f t="shared" si="16"/>
        <v>1.2</v>
      </c>
      <c r="D204">
        <f t="shared" si="17"/>
        <v>0</v>
      </c>
      <c r="E204">
        <f t="shared" si="18"/>
        <v>170.04644012195587</v>
      </c>
      <c r="F204">
        <f t="shared" si="19"/>
        <v>0</v>
      </c>
    </row>
    <row r="205" spans="1:6" x14ac:dyDescent="0.2">
      <c r="A205">
        <f>Calc!$B$41/1000+A204</f>
        <v>7.1050000000000321E-2</v>
      </c>
      <c r="B205">
        <f t="shared" si="15"/>
        <v>4.5469724999999947E-2</v>
      </c>
      <c r="C205">
        <f t="shared" si="16"/>
        <v>1.2</v>
      </c>
      <c r="D205">
        <f t="shared" si="17"/>
        <v>0</v>
      </c>
      <c r="E205">
        <f t="shared" si="18"/>
        <v>170.04644012195587</v>
      </c>
      <c r="F205">
        <f t="shared" si="19"/>
        <v>0</v>
      </c>
    </row>
    <row r="206" spans="1:6" x14ac:dyDescent="0.2">
      <c r="A206">
        <f>Calc!$B$41/1000+A205</f>
        <v>7.1400000000000324E-2</v>
      </c>
      <c r="B206">
        <f t="shared" si="15"/>
        <v>4.5889724999999944E-2</v>
      </c>
      <c r="C206">
        <f t="shared" si="16"/>
        <v>1.2</v>
      </c>
      <c r="D206">
        <f t="shared" si="17"/>
        <v>0</v>
      </c>
      <c r="E206">
        <f t="shared" si="18"/>
        <v>170.04644012195587</v>
      </c>
      <c r="F206">
        <f t="shared" si="19"/>
        <v>0</v>
      </c>
    </row>
    <row r="207" spans="1:6" x14ac:dyDescent="0.2">
      <c r="A207">
        <f>Calc!$B$41/1000+A206</f>
        <v>7.1750000000000327E-2</v>
      </c>
      <c r="B207">
        <f t="shared" si="15"/>
        <v>4.6309724999999941E-2</v>
      </c>
      <c r="C207">
        <f t="shared" si="16"/>
        <v>1.2</v>
      </c>
      <c r="D207">
        <f t="shared" si="17"/>
        <v>0</v>
      </c>
      <c r="E207">
        <f t="shared" si="18"/>
        <v>170.04644012195587</v>
      </c>
      <c r="F207">
        <f t="shared" si="19"/>
        <v>0</v>
      </c>
    </row>
    <row r="208" spans="1:6" x14ac:dyDescent="0.2">
      <c r="A208">
        <f>Calc!$B$41/1000+A207</f>
        <v>7.210000000000033E-2</v>
      </c>
      <c r="B208">
        <f t="shared" si="15"/>
        <v>4.6729724999999937E-2</v>
      </c>
      <c r="C208">
        <f t="shared" si="16"/>
        <v>1.2</v>
      </c>
      <c r="D208">
        <f t="shared" si="17"/>
        <v>0</v>
      </c>
      <c r="E208">
        <f t="shared" si="18"/>
        <v>170.04644012195587</v>
      </c>
      <c r="F208">
        <f t="shared" si="19"/>
        <v>0</v>
      </c>
    </row>
    <row r="209" spans="1:6" x14ac:dyDescent="0.2">
      <c r="A209">
        <f>Calc!$B$41/1000+A208</f>
        <v>7.2450000000000334E-2</v>
      </c>
      <c r="B209">
        <f t="shared" si="15"/>
        <v>4.7149724999999934E-2</v>
      </c>
      <c r="C209">
        <f t="shared" si="16"/>
        <v>1.2</v>
      </c>
      <c r="D209">
        <f t="shared" si="17"/>
        <v>0</v>
      </c>
      <c r="E209">
        <f t="shared" si="18"/>
        <v>170.04644012195587</v>
      </c>
      <c r="F209">
        <f t="shared" si="19"/>
        <v>0</v>
      </c>
    </row>
    <row r="210" spans="1:6" x14ac:dyDescent="0.2">
      <c r="A210">
        <f>Calc!$B$41/1000+A209</f>
        <v>7.2800000000000337E-2</v>
      </c>
      <c r="B210">
        <f t="shared" si="15"/>
        <v>4.7569724999999931E-2</v>
      </c>
      <c r="C210">
        <f t="shared" si="16"/>
        <v>1.2</v>
      </c>
      <c r="D210">
        <f t="shared" si="17"/>
        <v>0</v>
      </c>
      <c r="E210">
        <f t="shared" si="18"/>
        <v>170.04644012195587</v>
      </c>
      <c r="F210">
        <f t="shared" si="19"/>
        <v>0</v>
      </c>
    </row>
    <row r="211" spans="1:6" x14ac:dyDescent="0.2">
      <c r="A211">
        <f>Calc!$B$41/1000+A210</f>
        <v>7.315000000000034E-2</v>
      </c>
      <c r="B211">
        <f t="shared" si="15"/>
        <v>4.7989724999999928E-2</v>
      </c>
      <c r="C211">
        <f t="shared" si="16"/>
        <v>1.2</v>
      </c>
      <c r="D211">
        <f t="shared" si="17"/>
        <v>0</v>
      </c>
      <c r="E211">
        <f t="shared" si="18"/>
        <v>170.04644012195587</v>
      </c>
      <c r="F211">
        <f t="shared" si="19"/>
        <v>0</v>
      </c>
    </row>
    <row r="212" spans="1:6" x14ac:dyDescent="0.2">
      <c r="A212">
        <f>Calc!$B$41/1000+A211</f>
        <v>7.3500000000000343E-2</v>
      </c>
      <c r="B212">
        <f t="shared" si="15"/>
        <v>4.8409724999999924E-2</v>
      </c>
      <c r="C212">
        <f t="shared" si="16"/>
        <v>1.2</v>
      </c>
      <c r="D212">
        <f t="shared" si="17"/>
        <v>0</v>
      </c>
      <c r="E212">
        <f t="shared" si="18"/>
        <v>170.04644012195587</v>
      </c>
      <c r="F212">
        <f t="shared" si="19"/>
        <v>0</v>
      </c>
    </row>
    <row r="213" spans="1:6" x14ac:dyDescent="0.2">
      <c r="A213">
        <f>Calc!$B$41/1000+A212</f>
        <v>7.3850000000000346E-2</v>
      </c>
      <c r="B213">
        <f t="shared" si="15"/>
        <v>4.8829724999999921E-2</v>
      </c>
      <c r="C213">
        <f t="shared" si="16"/>
        <v>1.2</v>
      </c>
      <c r="D213">
        <f t="shared" si="17"/>
        <v>0</v>
      </c>
      <c r="E213">
        <f t="shared" si="18"/>
        <v>170.04644012195587</v>
      </c>
      <c r="F213">
        <f t="shared" si="19"/>
        <v>0</v>
      </c>
    </row>
    <row r="214" spans="1:6" x14ac:dyDescent="0.2">
      <c r="A214">
        <f>Calc!$B$41/1000+A213</f>
        <v>7.4200000000000349E-2</v>
      </c>
      <c r="B214">
        <f t="shared" si="15"/>
        <v>4.9249724999999918E-2</v>
      </c>
      <c r="C214">
        <f t="shared" si="16"/>
        <v>1.2</v>
      </c>
      <c r="D214">
        <f t="shared" si="17"/>
        <v>0</v>
      </c>
      <c r="E214">
        <f t="shared" si="18"/>
        <v>170.04644012195587</v>
      </c>
      <c r="F214">
        <f t="shared" si="19"/>
        <v>0</v>
      </c>
    </row>
    <row r="215" spans="1:6" x14ac:dyDescent="0.2">
      <c r="A215">
        <f>Calc!$B$41/1000+A214</f>
        <v>7.4550000000000352E-2</v>
      </c>
      <c r="B215">
        <f t="shared" si="15"/>
        <v>4.9669724999999915E-2</v>
      </c>
      <c r="C215">
        <f t="shared" si="16"/>
        <v>1.2</v>
      </c>
      <c r="D215">
        <f t="shared" si="17"/>
        <v>0</v>
      </c>
      <c r="E215">
        <f t="shared" si="18"/>
        <v>170.04644012195587</v>
      </c>
      <c r="F215">
        <f t="shared" si="19"/>
        <v>0</v>
      </c>
    </row>
    <row r="216" spans="1:6" x14ac:dyDescent="0.2">
      <c r="A216">
        <f>Calc!$B$41/1000+A215</f>
        <v>7.4900000000000355E-2</v>
      </c>
      <c r="B216">
        <f t="shared" si="15"/>
        <v>5.0089724999999911E-2</v>
      </c>
      <c r="C216">
        <f t="shared" si="16"/>
        <v>1.2</v>
      </c>
      <c r="D216">
        <f t="shared" si="17"/>
        <v>0</v>
      </c>
      <c r="E216">
        <f t="shared" si="18"/>
        <v>170.04644012195587</v>
      </c>
      <c r="F216">
        <f t="shared" si="19"/>
        <v>0</v>
      </c>
    </row>
    <row r="217" spans="1:6" x14ac:dyDescent="0.2">
      <c r="A217">
        <f>Calc!$B$41/1000+A216</f>
        <v>7.5250000000000358E-2</v>
      </c>
      <c r="B217">
        <f t="shared" si="15"/>
        <v>5.0509724999999908E-2</v>
      </c>
      <c r="C217">
        <f t="shared" si="16"/>
        <v>1.2</v>
      </c>
      <c r="D217">
        <f t="shared" si="17"/>
        <v>0</v>
      </c>
      <c r="E217">
        <f t="shared" si="18"/>
        <v>170.04644012195587</v>
      </c>
      <c r="F217">
        <f t="shared" si="19"/>
        <v>0</v>
      </c>
    </row>
    <row r="218" spans="1:6" x14ac:dyDescent="0.2">
      <c r="A218">
        <f>Calc!$B$41/1000+A217</f>
        <v>7.5600000000000361E-2</v>
      </c>
      <c r="B218">
        <f t="shared" si="15"/>
        <v>5.0929724999999905E-2</v>
      </c>
      <c r="C218">
        <f t="shared" si="16"/>
        <v>1.2</v>
      </c>
      <c r="D218">
        <f t="shared" si="17"/>
        <v>0</v>
      </c>
      <c r="E218">
        <f t="shared" si="18"/>
        <v>170.04644012195587</v>
      </c>
      <c r="F218">
        <f t="shared" si="19"/>
        <v>0</v>
      </c>
    </row>
    <row r="219" spans="1:6" x14ac:dyDescent="0.2">
      <c r="A219">
        <f>Calc!$B$41/1000+A218</f>
        <v>7.5950000000000364E-2</v>
      </c>
      <c r="B219">
        <f t="shared" si="15"/>
        <v>5.1349724999999902E-2</v>
      </c>
      <c r="C219">
        <f t="shared" si="16"/>
        <v>1.2</v>
      </c>
      <c r="D219">
        <f t="shared" si="17"/>
        <v>0</v>
      </c>
      <c r="E219">
        <f t="shared" si="18"/>
        <v>170.04644012195587</v>
      </c>
      <c r="F219">
        <f t="shared" si="19"/>
        <v>0</v>
      </c>
    </row>
    <row r="220" spans="1:6" x14ac:dyDescent="0.2">
      <c r="A220">
        <f>Calc!$B$41/1000+A219</f>
        <v>7.6300000000000368E-2</v>
      </c>
      <c r="B220">
        <f t="shared" si="15"/>
        <v>5.1769724999999898E-2</v>
      </c>
      <c r="C220">
        <f t="shared" si="16"/>
        <v>1.2</v>
      </c>
      <c r="D220">
        <f t="shared" si="17"/>
        <v>0</v>
      </c>
      <c r="E220">
        <f t="shared" si="18"/>
        <v>170.04644012195587</v>
      </c>
      <c r="F220">
        <f t="shared" si="19"/>
        <v>0</v>
      </c>
    </row>
    <row r="221" spans="1:6" x14ac:dyDescent="0.2">
      <c r="A221">
        <f>Calc!$B$41/1000+A220</f>
        <v>7.6650000000000371E-2</v>
      </c>
      <c r="B221">
        <f t="shared" si="15"/>
        <v>5.2189724999999895E-2</v>
      </c>
      <c r="C221">
        <f t="shared" si="16"/>
        <v>1.2</v>
      </c>
      <c r="D221">
        <f t="shared" si="17"/>
        <v>0</v>
      </c>
      <c r="E221">
        <f t="shared" si="18"/>
        <v>170.04644012195587</v>
      </c>
      <c r="F221">
        <f t="shared" si="19"/>
        <v>0</v>
      </c>
    </row>
    <row r="222" spans="1:6" x14ac:dyDescent="0.2">
      <c r="A222">
        <f>Calc!$B$41/1000+A221</f>
        <v>7.7000000000000374E-2</v>
      </c>
      <c r="B222">
        <f t="shared" si="15"/>
        <v>5.2609724999999892E-2</v>
      </c>
      <c r="C222">
        <f t="shared" si="16"/>
        <v>1.2</v>
      </c>
      <c r="D222">
        <f t="shared" si="17"/>
        <v>0</v>
      </c>
      <c r="E222">
        <f t="shared" si="18"/>
        <v>170.04644012195587</v>
      </c>
      <c r="F222">
        <f t="shared" si="19"/>
        <v>0</v>
      </c>
    </row>
    <row r="223" spans="1:6" x14ac:dyDescent="0.2">
      <c r="A223">
        <f>Calc!$B$41/1000+A222</f>
        <v>7.7350000000000377E-2</v>
      </c>
      <c r="B223">
        <f t="shared" si="15"/>
        <v>5.3029724999999889E-2</v>
      </c>
      <c r="C223">
        <f t="shared" si="16"/>
        <v>1.2</v>
      </c>
      <c r="D223">
        <f t="shared" si="17"/>
        <v>0</v>
      </c>
      <c r="E223">
        <f t="shared" si="18"/>
        <v>170.04644012195587</v>
      </c>
      <c r="F223">
        <f t="shared" si="19"/>
        <v>0</v>
      </c>
    </row>
    <row r="224" spans="1:6" x14ac:dyDescent="0.2">
      <c r="A224">
        <f>Calc!$B$41/1000+A223</f>
        <v>7.770000000000038E-2</v>
      </c>
      <c r="B224">
        <f t="shared" si="15"/>
        <v>5.3449724999999886E-2</v>
      </c>
      <c r="C224">
        <f t="shared" si="16"/>
        <v>1.2</v>
      </c>
      <c r="D224">
        <f t="shared" si="17"/>
        <v>0</v>
      </c>
      <c r="E224">
        <f t="shared" si="18"/>
        <v>170.04644012195587</v>
      </c>
      <c r="F224">
        <f t="shared" si="19"/>
        <v>0</v>
      </c>
    </row>
    <row r="225" spans="1:6" x14ac:dyDescent="0.2">
      <c r="A225">
        <f>Calc!$B$41/1000+A224</f>
        <v>7.8050000000000383E-2</v>
      </c>
      <c r="B225">
        <f t="shared" si="15"/>
        <v>5.3869724999999882E-2</v>
      </c>
      <c r="C225">
        <f t="shared" si="16"/>
        <v>1.2</v>
      </c>
      <c r="D225">
        <f t="shared" si="17"/>
        <v>0</v>
      </c>
      <c r="E225">
        <f t="shared" si="18"/>
        <v>170.04644012195587</v>
      </c>
      <c r="F225">
        <f t="shared" si="19"/>
        <v>0</v>
      </c>
    </row>
    <row r="226" spans="1:6" x14ac:dyDescent="0.2">
      <c r="A226">
        <f>Calc!$B$41/1000+A225</f>
        <v>7.8400000000000386E-2</v>
      </c>
      <c r="B226">
        <f t="shared" si="15"/>
        <v>5.4289724999999879E-2</v>
      </c>
      <c r="C226">
        <f t="shared" si="16"/>
        <v>1.2</v>
      </c>
      <c r="D226">
        <f t="shared" si="17"/>
        <v>0</v>
      </c>
      <c r="E226">
        <f t="shared" si="18"/>
        <v>170.04644012195587</v>
      </c>
      <c r="F226">
        <f t="shared" si="19"/>
        <v>0</v>
      </c>
    </row>
    <row r="227" spans="1:6" x14ac:dyDescent="0.2">
      <c r="A227">
        <f>Calc!$B$41/1000+A226</f>
        <v>7.8750000000000389E-2</v>
      </c>
      <c r="B227">
        <f t="shared" si="15"/>
        <v>5.4709724999999876E-2</v>
      </c>
      <c r="C227">
        <f t="shared" si="16"/>
        <v>1.2</v>
      </c>
      <c r="D227">
        <f t="shared" si="17"/>
        <v>0</v>
      </c>
      <c r="E227">
        <f t="shared" si="18"/>
        <v>170.04644012195587</v>
      </c>
      <c r="F227">
        <f t="shared" si="19"/>
        <v>0</v>
      </c>
    </row>
    <row r="228" spans="1:6" x14ac:dyDescent="0.2">
      <c r="A228">
        <f>Calc!$B$41/1000+A227</f>
        <v>7.9100000000000392E-2</v>
      </c>
      <c r="B228">
        <f t="shared" si="15"/>
        <v>5.5129724999999873E-2</v>
      </c>
      <c r="C228">
        <f t="shared" si="16"/>
        <v>1.2</v>
      </c>
      <c r="D228">
        <f t="shared" si="17"/>
        <v>0</v>
      </c>
      <c r="E228">
        <f t="shared" si="18"/>
        <v>170.04644012195587</v>
      </c>
      <c r="F228">
        <f t="shared" si="19"/>
        <v>0</v>
      </c>
    </row>
    <row r="229" spans="1:6" x14ac:dyDescent="0.2">
      <c r="A229">
        <f>Calc!$B$41/1000+A228</f>
        <v>7.9450000000000395E-2</v>
      </c>
      <c r="B229">
        <f t="shared" si="15"/>
        <v>5.5549724999999869E-2</v>
      </c>
      <c r="C229">
        <f t="shared" si="16"/>
        <v>1.2</v>
      </c>
      <c r="D229">
        <f t="shared" si="17"/>
        <v>0</v>
      </c>
      <c r="E229">
        <f t="shared" si="18"/>
        <v>170.04644012195587</v>
      </c>
      <c r="F229">
        <f t="shared" si="19"/>
        <v>0</v>
      </c>
    </row>
    <row r="230" spans="1:6" x14ac:dyDescent="0.2">
      <c r="A230">
        <f>Calc!$B$41/1000+A229</f>
        <v>7.9800000000000398E-2</v>
      </c>
      <c r="B230">
        <f t="shared" si="15"/>
        <v>5.5969724999999866E-2</v>
      </c>
      <c r="C230">
        <f t="shared" si="16"/>
        <v>1.2</v>
      </c>
      <c r="D230">
        <f t="shared" si="17"/>
        <v>0</v>
      </c>
      <c r="E230">
        <f t="shared" si="18"/>
        <v>170.04644012195587</v>
      </c>
      <c r="F230">
        <f t="shared" si="19"/>
        <v>0</v>
      </c>
    </row>
    <row r="231" spans="1:6" x14ac:dyDescent="0.2">
      <c r="A231">
        <f>Calc!$B$41/1000+A230</f>
        <v>8.0150000000000401E-2</v>
      </c>
      <c r="B231">
        <f t="shared" si="15"/>
        <v>5.6389724999999863E-2</v>
      </c>
      <c r="C231">
        <f t="shared" si="16"/>
        <v>1.2</v>
      </c>
      <c r="D231">
        <f t="shared" si="17"/>
        <v>0</v>
      </c>
      <c r="E231">
        <f t="shared" si="18"/>
        <v>170.04644012195587</v>
      </c>
      <c r="F231">
        <f t="shared" si="19"/>
        <v>0</v>
      </c>
    </row>
    <row r="232" spans="1:6" x14ac:dyDescent="0.2">
      <c r="A232">
        <f>Calc!$B$41/1000+A231</f>
        <v>8.0500000000000405E-2</v>
      </c>
      <c r="B232">
        <f t="shared" si="15"/>
        <v>5.680972499999986E-2</v>
      </c>
      <c r="C232">
        <f t="shared" si="16"/>
        <v>1.2</v>
      </c>
      <c r="D232">
        <f t="shared" si="17"/>
        <v>0</v>
      </c>
      <c r="E232">
        <f t="shared" si="18"/>
        <v>170.04644012195587</v>
      </c>
      <c r="F232">
        <f t="shared" si="19"/>
        <v>0</v>
      </c>
    </row>
    <row r="233" spans="1:6" x14ac:dyDescent="0.2">
      <c r="A233">
        <f>Calc!$B$41/1000+A232</f>
        <v>8.0850000000000408E-2</v>
      </c>
      <c r="B233">
        <f t="shared" si="15"/>
        <v>5.7229724999999856E-2</v>
      </c>
      <c r="C233">
        <f t="shared" si="16"/>
        <v>1.2</v>
      </c>
      <c r="D233">
        <f t="shared" si="17"/>
        <v>0</v>
      </c>
      <c r="E233">
        <f t="shared" si="18"/>
        <v>170.04644012195587</v>
      </c>
      <c r="F233">
        <f t="shared" si="19"/>
        <v>0</v>
      </c>
    </row>
    <row r="234" spans="1:6" x14ac:dyDescent="0.2">
      <c r="A234">
        <f>Calc!$B$41/1000+A233</f>
        <v>8.1200000000000411E-2</v>
      </c>
      <c r="B234">
        <f t="shared" si="15"/>
        <v>5.7649724999999853E-2</v>
      </c>
      <c r="C234">
        <f t="shared" si="16"/>
        <v>1.2</v>
      </c>
      <c r="D234">
        <f t="shared" si="17"/>
        <v>0</v>
      </c>
      <c r="E234">
        <f t="shared" si="18"/>
        <v>170.04644012195587</v>
      </c>
      <c r="F234">
        <f t="shared" si="19"/>
        <v>0</v>
      </c>
    </row>
    <row r="235" spans="1:6" x14ac:dyDescent="0.2">
      <c r="A235">
        <f>Calc!$B$41/1000+A234</f>
        <v>8.1550000000000414E-2</v>
      </c>
      <c r="B235">
        <f t="shared" si="15"/>
        <v>5.806972499999985E-2</v>
      </c>
      <c r="C235">
        <f t="shared" si="16"/>
        <v>1.2</v>
      </c>
      <c r="D235">
        <f t="shared" si="17"/>
        <v>0</v>
      </c>
      <c r="E235">
        <f t="shared" si="18"/>
        <v>170.04644012195587</v>
      </c>
      <c r="F235">
        <f t="shared" si="19"/>
        <v>0</v>
      </c>
    </row>
    <row r="236" spans="1:6" x14ac:dyDescent="0.2">
      <c r="A236">
        <f>Calc!$B$41/1000+A235</f>
        <v>8.1900000000000417E-2</v>
      </c>
      <c r="B236">
        <f t="shared" si="15"/>
        <v>5.8489724999999847E-2</v>
      </c>
      <c r="C236">
        <f t="shared" si="16"/>
        <v>1.2</v>
      </c>
      <c r="D236">
        <f t="shared" si="17"/>
        <v>0</v>
      </c>
      <c r="E236">
        <f t="shared" si="18"/>
        <v>170.04644012195587</v>
      </c>
      <c r="F236">
        <f t="shared" si="19"/>
        <v>0</v>
      </c>
    </row>
    <row r="237" spans="1:6" x14ac:dyDescent="0.2">
      <c r="A237">
        <f>Calc!$B$41/1000+A236</f>
        <v>8.225000000000042E-2</v>
      </c>
      <c r="B237">
        <f t="shared" si="15"/>
        <v>5.8909724999999843E-2</v>
      </c>
      <c r="C237">
        <f t="shared" si="16"/>
        <v>1.2</v>
      </c>
      <c r="D237">
        <f t="shared" si="17"/>
        <v>0</v>
      </c>
      <c r="E237">
        <f t="shared" si="18"/>
        <v>170.04644012195587</v>
      </c>
      <c r="F237">
        <f t="shared" si="19"/>
        <v>0</v>
      </c>
    </row>
    <row r="238" spans="1:6" x14ac:dyDescent="0.2">
      <c r="A238">
        <f>Calc!$B$41/1000+A237</f>
        <v>8.2600000000000423E-2</v>
      </c>
      <c r="B238">
        <f t="shared" si="15"/>
        <v>5.932972499999984E-2</v>
      </c>
      <c r="C238">
        <f t="shared" si="16"/>
        <v>1.2</v>
      </c>
      <c r="D238">
        <f t="shared" si="17"/>
        <v>0</v>
      </c>
      <c r="E238">
        <f t="shared" si="18"/>
        <v>170.04644012195587</v>
      </c>
      <c r="F238">
        <f t="shared" si="19"/>
        <v>0</v>
      </c>
    </row>
    <row r="239" spans="1:6" x14ac:dyDescent="0.2">
      <c r="A239">
        <f>Calc!$B$41/1000+A238</f>
        <v>8.2950000000000426E-2</v>
      </c>
      <c r="B239">
        <f t="shared" si="15"/>
        <v>5.9749724999999837E-2</v>
      </c>
      <c r="C239">
        <f t="shared" si="16"/>
        <v>1.2</v>
      </c>
      <c r="D239">
        <f t="shared" si="17"/>
        <v>0</v>
      </c>
      <c r="E239">
        <f t="shared" si="18"/>
        <v>170.04644012195587</v>
      </c>
      <c r="F239">
        <f t="shared" si="19"/>
        <v>0</v>
      </c>
    </row>
    <row r="240" spans="1:6" x14ac:dyDescent="0.2">
      <c r="A240">
        <f>Calc!$B$41/1000+A239</f>
        <v>8.3300000000000429E-2</v>
      </c>
      <c r="B240">
        <f t="shared" si="15"/>
        <v>6.0169724999999834E-2</v>
      </c>
      <c r="C240">
        <f t="shared" si="16"/>
        <v>1.2</v>
      </c>
      <c r="D240">
        <f t="shared" si="17"/>
        <v>0</v>
      </c>
      <c r="E240">
        <f t="shared" si="18"/>
        <v>170.04644012195587</v>
      </c>
      <c r="F240">
        <f t="shared" si="19"/>
        <v>0</v>
      </c>
    </row>
    <row r="241" spans="1:6" x14ac:dyDescent="0.2">
      <c r="A241">
        <f>Calc!$B$41/1000+A240</f>
        <v>8.3650000000000432E-2</v>
      </c>
      <c r="B241">
        <f t="shared" si="15"/>
        <v>6.0587519999999832E-2</v>
      </c>
      <c r="C241">
        <f t="shared" si="16"/>
        <v>1.1937</v>
      </c>
      <c r="D241">
        <f t="shared" si="17"/>
        <v>-18.000000000000004</v>
      </c>
      <c r="E241">
        <f t="shared" si="18"/>
        <v>-2121.3535461451334</v>
      </c>
      <c r="F241">
        <f t="shared" si="19"/>
        <v>0.44314545240585301</v>
      </c>
    </row>
    <row r="242" spans="1:6" x14ac:dyDescent="0.2">
      <c r="A242">
        <f>Calc!$B$41/1000+A241</f>
        <v>8.4000000000000435E-2</v>
      </c>
      <c r="B242">
        <f t="shared" si="15"/>
        <v>6.1003109999999833E-2</v>
      </c>
      <c r="C242">
        <f t="shared" si="16"/>
        <v>1.1874</v>
      </c>
      <c r="D242">
        <f t="shared" si="17"/>
        <v>-18.000000000000004</v>
      </c>
      <c r="E242">
        <f t="shared" si="18"/>
        <v>-2121.3535461451334</v>
      </c>
      <c r="F242">
        <f t="shared" si="19"/>
        <v>0.88395211252708106</v>
      </c>
    </row>
    <row r="243" spans="1:6" x14ac:dyDescent="0.2">
      <c r="A243">
        <f>Calc!$B$41/1000+A242</f>
        <v>8.4350000000000439E-2</v>
      </c>
      <c r="B243">
        <f t="shared" si="15"/>
        <v>6.1416494999999835E-2</v>
      </c>
      <c r="C243">
        <f t="shared" si="16"/>
        <v>1.1811</v>
      </c>
      <c r="D243">
        <f t="shared" si="17"/>
        <v>-18.000000000000004</v>
      </c>
      <c r="E243">
        <f t="shared" si="18"/>
        <v>-2121.3535461451334</v>
      </c>
      <c r="F243">
        <f t="shared" si="19"/>
        <v>1.322419980363684</v>
      </c>
    </row>
    <row r="244" spans="1:6" x14ac:dyDescent="0.2">
      <c r="A244">
        <f>Calc!$B$41/1000+A243</f>
        <v>8.4700000000000442E-2</v>
      </c>
      <c r="B244">
        <f t="shared" si="15"/>
        <v>6.1827674999999832E-2</v>
      </c>
      <c r="C244">
        <f t="shared" si="16"/>
        <v>1.1748000000000001</v>
      </c>
      <c r="D244">
        <f t="shared" si="17"/>
        <v>-18.000000000000004</v>
      </c>
      <c r="E244">
        <f t="shared" si="18"/>
        <v>-2121.3535461451334</v>
      </c>
      <c r="F244">
        <f t="shared" si="19"/>
        <v>1.758549055915662</v>
      </c>
    </row>
    <row r="245" spans="1:6" x14ac:dyDescent="0.2">
      <c r="A245">
        <f>Calc!$B$41/1000+A244</f>
        <v>8.5050000000000445E-2</v>
      </c>
      <c r="B245">
        <f t="shared" si="15"/>
        <v>6.2236649999999831E-2</v>
      </c>
      <c r="C245">
        <f t="shared" si="16"/>
        <v>1.1685000000000001</v>
      </c>
      <c r="D245">
        <f t="shared" si="17"/>
        <v>-18.000000000000004</v>
      </c>
      <c r="E245">
        <f t="shared" si="18"/>
        <v>-2121.3535461451334</v>
      </c>
      <c r="F245">
        <f t="shared" si="19"/>
        <v>2.192339339183015</v>
      </c>
    </row>
    <row r="246" spans="1:6" x14ac:dyDescent="0.2">
      <c r="A246">
        <f>Calc!$B$41/1000+A245</f>
        <v>8.5400000000000448E-2</v>
      </c>
      <c r="B246">
        <f t="shared" si="15"/>
        <v>6.2643419999999825E-2</v>
      </c>
      <c r="C246">
        <f t="shared" si="16"/>
        <v>1.1622000000000001</v>
      </c>
      <c r="D246">
        <f t="shared" si="17"/>
        <v>-18.000000000000004</v>
      </c>
      <c r="E246">
        <f t="shared" si="18"/>
        <v>-2121.3535461451334</v>
      </c>
      <c r="F246">
        <f t="shared" si="19"/>
        <v>2.6237908301657429</v>
      </c>
    </row>
    <row r="247" spans="1:6" x14ac:dyDescent="0.2">
      <c r="A247">
        <f>Calc!$B$41/1000+A246</f>
        <v>8.5750000000000451E-2</v>
      </c>
      <c r="B247">
        <f t="shared" si="15"/>
        <v>6.304798499999982E-2</v>
      </c>
      <c r="C247">
        <f t="shared" si="16"/>
        <v>1.1559000000000001</v>
      </c>
      <c r="D247">
        <f t="shared" si="17"/>
        <v>-18.000000000000004</v>
      </c>
      <c r="E247">
        <f t="shared" si="18"/>
        <v>-2121.3535461451334</v>
      </c>
      <c r="F247">
        <f t="shared" si="19"/>
        <v>3.0529035288638458</v>
      </c>
    </row>
    <row r="248" spans="1:6" x14ac:dyDescent="0.2">
      <c r="A248">
        <f>Calc!$B$41/1000+A247</f>
        <v>8.6100000000000454E-2</v>
      </c>
      <c r="B248">
        <f t="shared" si="15"/>
        <v>6.3450344999999825E-2</v>
      </c>
      <c r="C248">
        <f t="shared" si="16"/>
        <v>1.1496000000000002</v>
      </c>
      <c r="D248">
        <f t="shared" si="17"/>
        <v>-18.000000000000004</v>
      </c>
      <c r="E248">
        <f t="shared" si="18"/>
        <v>-2121.3535461451334</v>
      </c>
      <c r="F248">
        <f t="shared" si="19"/>
        <v>3.4796774352773236</v>
      </c>
    </row>
    <row r="249" spans="1:6" x14ac:dyDescent="0.2">
      <c r="A249">
        <f>Calc!$B$41/1000+A248</f>
        <v>8.6450000000000457E-2</v>
      </c>
      <c r="B249">
        <f t="shared" si="15"/>
        <v>6.3850499999999824E-2</v>
      </c>
      <c r="C249">
        <f t="shared" si="16"/>
        <v>1.1433000000000002</v>
      </c>
      <c r="D249">
        <f t="shared" si="17"/>
        <v>-18.000000000000004</v>
      </c>
      <c r="E249">
        <f t="shared" si="18"/>
        <v>-2121.3535461451334</v>
      </c>
      <c r="F249">
        <f t="shared" si="19"/>
        <v>3.9041125494061766</v>
      </c>
    </row>
    <row r="250" spans="1:6" x14ac:dyDescent="0.2">
      <c r="A250">
        <f>Calc!$B$41/1000+A249</f>
        <v>8.680000000000046E-2</v>
      </c>
      <c r="B250">
        <f t="shared" si="15"/>
        <v>6.4248449999999818E-2</v>
      </c>
      <c r="C250">
        <f t="shared" si="16"/>
        <v>1.1370000000000002</v>
      </c>
      <c r="D250">
        <f t="shared" si="17"/>
        <v>-18.000000000000004</v>
      </c>
      <c r="E250">
        <f t="shared" si="18"/>
        <v>-2121.3535461451334</v>
      </c>
      <c r="F250">
        <f t="shared" si="19"/>
        <v>4.3262088712504045</v>
      </c>
    </row>
    <row r="251" spans="1:6" x14ac:dyDescent="0.2">
      <c r="A251">
        <f>Calc!$B$41/1000+A250</f>
        <v>8.7150000000000463E-2</v>
      </c>
      <c r="B251">
        <f t="shared" si="15"/>
        <v>6.4644194999999821E-2</v>
      </c>
      <c r="C251">
        <f t="shared" si="16"/>
        <v>1.1307000000000003</v>
      </c>
      <c r="D251">
        <f t="shared" si="17"/>
        <v>-18.000000000000004</v>
      </c>
      <c r="E251">
        <f t="shared" si="18"/>
        <v>-2121.3535461451334</v>
      </c>
      <c r="F251">
        <f t="shared" si="19"/>
        <v>4.7459664008100075</v>
      </c>
    </row>
    <row r="252" spans="1:6" x14ac:dyDescent="0.2">
      <c r="A252">
        <f>Calc!$B$41/1000+A251</f>
        <v>8.7500000000000466E-2</v>
      </c>
      <c r="B252">
        <f t="shared" si="15"/>
        <v>6.5037734999999819E-2</v>
      </c>
      <c r="C252">
        <f t="shared" si="16"/>
        <v>1.1244000000000003</v>
      </c>
      <c r="D252">
        <f t="shared" si="17"/>
        <v>-18.000000000000004</v>
      </c>
      <c r="E252">
        <f t="shared" si="18"/>
        <v>-2121.3535461451334</v>
      </c>
      <c r="F252">
        <f t="shared" si="19"/>
        <v>5.1633851380849851</v>
      </c>
    </row>
    <row r="253" spans="1:6" x14ac:dyDescent="0.2">
      <c r="A253">
        <f>Calc!$B$41/1000+A252</f>
        <v>8.7850000000000469E-2</v>
      </c>
      <c r="B253">
        <f t="shared" si="15"/>
        <v>6.5429069999999825E-2</v>
      </c>
      <c r="C253">
        <f t="shared" si="16"/>
        <v>1.1181000000000003</v>
      </c>
      <c r="D253">
        <f t="shared" si="17"/>
        <v>-18.000000000000004</v>
      </c>
      <c r="E253">
        <f t="shared" si="18"/>
        <v>-2121.3535461451334</v>
      </c>
      <c r="F253">
        <f t="shared" si="19"/>
        <v>5.5784650830753382</v>
      </c>
    </row>
    <row r="254" spans="1:6" x14ac:dyDescent="0.2">
      <c r="A254">
        <f>Calc!$B$41/1000+A253</f>
        <v>8.8200000000000472E-2</v>
      </c>
      <c r="B254">
        <f t="shared" si="15"/>
        <v>6.5818199999999827E-2</v>
      </c>
      <c r="C254">
        <f t="shared" si="16"/>
        <v>1.1118000000000003</v>
      </c>
      <c r="D254">
        <f t="shared" si="17"/>
        <v>-18.000000000000004</v>
      </c>
      <c r="E254">
        <f t="shared" si="18"/>
        <v>-2121.3535461451334</v>
      </c>
      <c r="F254">
        <f t="shared" si="19"/>
        <v>5.9912062357810658</v>
      </c>
    </row>
    <row r="255" spans="1:6" x14ac:dyDescent="0.2">
      <c r="A255">
        <f>Calc!$B$41/1000+A254</f>
        <v>8.8550000000000476E-2</v>
      </c>
      <c r="B255">
        <f t="shared" si="15"/>
        <v>6.6205124999999823E-2</v>
      </c>
      <c r="C255">
        <f t="shared" si="16"/>
        <v>1.1055000000000004</v>
      </c>
      <c r="D255">
        <f t="shared" si="17"/>
        <v>-18.000000000000004</v>
      </c>
      <c r="E255">
        <f t="shared" si="18"/>
        <v>-2121.3535461451334</v>
      </c>
      <c r="F255">
        <f t="shared" si="19"/>
        <v>6.4016085962021689</v>
      </c>
    </row>
    <row r="256" spans="1:6" x14ac:dyDescent="0.2">
      <c r="A256">
        <f>Calc!$B$41/1000+A255</f>
        <v>8.8900000000000479E-2</v>
      </c>
      <c r="B256">
        <f t="shared" si="15"/>
        <v>6.6589844999999828E-2</v>
      </c>
      <c r="C256">
        <f t="shared" si="16"/>
        <v>1.0992000000000004</v>
      </c>
      <c r="D256">
        <f t="shared" si="17"/>
        <v>-18.000000000000004</v>
      </c>
      <c r="E256">
        <f t="shared" si="18"/>
        <v>-2121.3535461451334</v>
      </c>
      <c r="F256">
        <f t="shared" si="19"/>
        <v>6.8096721643386466</v>
      </c>
    </row>
    <row r="257" spans="1:6" x14ac:dyDescent="0.2">
      <c r="A257">
        <f>Calc!$B$41/1000+A256</f>
        <v>8.9250000000000482E-2</v>
      </c>
      <c r="B257">
        <f t="shared" si="15"/>
        <v>6.6972359999999828E-2</v>
      </c>
      <c r="C257">
        <f t="shared" si="16"/>
        <v>1.0929000000000004</v>
      </c>
      <c r="D257">
        <f t="shared" si="17"/>
        <v>-18.000000000000004</v>
      </c>
      <c r="E257">
        <f t="shared" si="18"/>
        <v>-2121.3535461451334</v>
      </c>
      <c r="F257">
        <f t="shared" si="19"/>
        <v>7.2153969401904998</v>
      </c>
    </row>
    <row r="258" spans="1:6" x14ac:dyDescent="0.2">
      <c r="A258">
        <f>Calc!$B$41/1000+A257</f>
        <v>8.9600000000000485E-2</v>
      </c>
      <c r="B258">
        <f t="shared" si="15"/>
        <v>6.7352669999999823E-2</v>
      </c>
      <c r="C258">
        <f t="shared" si="16"/>
        <v>1.0866000000000005</v>
      </c>
      <c r="D258">
        <f t="shared" si="17"/>
        <v>-18.000000000000004</v>
      </c>
      <c r="E258">
        <f t="shared" si="18"/>
        <v>-2121.3535461451334</v>
      </c>
      <c r="F258">
        <f t="shared" si="19"/>
        <v>7.6187829237577276</v>
      </c>
    </row>
    <row r="259" spans="1:6" x14ac:dyDescent="0.2">
      <c r="A259">
        <f>Calc!$B$41/1000+A258</f>
        <v>8.9950000000000488E-2</v>
      </c>
      <c r="B259">
        <f t="shared" si="15"/>
        <v>6.7730774999999827E-2</v>
      </c>
      <c r="C259">
        <f t="shared" si="16"/>
        <v>1.0803000000000005</v>
      </c>
      <c r="D259">
        <f t="shared" si="17"/>
        <v>-18.000000000000004</v>
      </c>
      <c r="E259">
        <f t="shared" si="18"/>
        <v>-2121.3535461451334</v>
      </c>
      <c r="F259">
        <f t="shared" si="19"/>
        <v>8.0198301150403299</v>
      </c>
    </row>
    <row r="260" spans="1:6" x14ac:dyDescent="0.2">
      <c r="A260">
        <f>Calc!$B$41/1000+A259</f>
        <v>9.0300000000000491E-2</v>
      </c>
      <c r="B260">
        <f t="shared" ref="B260:B323" si="20">C260*$A$3+B259</f>
        <v>6.8106674999999825E-2</v>
      </c>
      <c r="C260">
        <f t="shared" ref="C260:C323" si="21">IF(ISODD(VLOOKUP(A260,$M$4:$Q$15,5,TRUE)),C259+D260*$A$3,VLOOKUP(A260,$M$4:$Q$15,2,TRUE))</f>
        <v>1.0740000000000005</v>
      </c>
      <c r="D260">
        <f t="shared" ref="D260:D323" si="22">VLOOKUP(A260,$M$4:$P$15,4,TRUE)</f>
        <v>-18.000000000000004</v>
      </c>
      <c r="E260">
        <f t="shared" ref="E260:E323" si="23">VLOOKUP(A260,$M$4:$P$15,3,TRUE)</f>
        <v>-2121.3535461451334</v>
      </c>
      <c r="F260">
        <f t="shared" ref="F260:F323" si="24">IF(C260*E260&gt;=0,F259,F259+ABS(C260*E260*0.5*$A$3))</f>
        <v>8.4185385140383087</v>
      </c>
    </row>
    <row r="261" spans="1:6" x14ac:dyDescent="0.2">
      <c r="A261">
        <f>Calc!$B$41/1000+A260</f>
        <v>9.0650000000000494E-2</v>
      </c>
      <c r="B261">
        <f t="shared" si="20"/>
        <v>6.8480369999999818E-2</v>
      </c>
      <c r="C261">
        <f t="shared" si="21"/>
        <v>1.0677000000000005</v>
      </c>
      <c r="D261">
        <f t="shared" si="22"/>
        <v>-18.000000000000004</v>
      </c>
      <c r="E261">
        <f t="shared" si="23"/>
        <v>-2121.3535461451334</v>
      </c>
      <c r="F261">
        <f t="shared" si="24"/>
        <v>8.814908120751662</v>
      </c>
    </row>
    <row r="262" spans="1:6" x14ac:dyDescent="0.2">
      <c r="A262">
        <f>Calc!$B$41/1000+A261</f>
        <v>9.1000000000000497E-2</v>
      </c>
      <c r="B262">
        <f t="shared" si="20"/>
        <v>6.885185999999982E-2</v>
      </c>
      <c r="C262">
        <f t="shared" si="21"/>
        <v>1.0614000000000006</v>
      </c>
      <c r="D262">
        <f t="shared" si="22"/>
        <v>-18.000000000000004</v>
      </c>
      <c r="E262">
        <f t="shared" si="23"/>
        <v>-2121.3535461451334</v>
      </c>
      <c r="F262">
        <f t="shared" si="24"/>
        <v>9.2089389351803899</v>
      </c>
    </row>
    <row r="263" spans="1:6" x14ac:dyDescent="0.2">
      <c r="A263">
        <f>Calc!$B$41/1000+A262</f>
        <v>9.13500000000005E-2</v>
      </c>
      <c r="B263">
        <f t="shared" si="20"/>
        <v>6.9221144999999817E-2</v>
      </c>
      <c r="C263">
        <f t="shared" si="21"/>
        <v>1.0551000000000006</v>
      </c>
      <c r="D263">
        <f t="shared" si="22"/>
        <v>-18.000000000000004</v>
      </c>
      <c r="E263">
        <f t="shared" si="23"/>
        <v>-2121.3535461451334</v>
      </c>
      <c r="F263">
        <f t="shared" si="24"/>
        <v>9.6006309573244923</v>
      </c>
    </row>
    <row r="264" spans="1:6" x14ac:dyDescent="0.2">
      <c r="A264">
        <f>Calc!$B$41/1000+A263</f>
        <v>9.1700000000000503E-2</v>
      </c>
      <c r="B264">
        <f t="shared" si="20"/>
        <v>6.9588224999999823E-2</v>
      </c>
      <c r="C264">
        <f t="shared" si="21"/>
        <v>1.0488000000000006</v>
      </c>
      <c r="D264">
        <f t="shared" si="22"/>
        <v>-18.000000000000004</v>
      </c>
      <c r="E264">
        <f t="shared" si="23"/>
        <v>-2121.3535461451334</v>
      </c>
      <c r="F264">
        <f t="shared" si="24"/>
        <v>9.9899841871839712</v>
      </c>
    </row>
    <row r="265" spans="1:6" x14ac:dyDescent="0.2">
      <c r="A265">
        <f>Calc!$B$41/1000+A264</f>
        <v>9.2050000000000506E-2</v>
      </c>
      <c r="B265">
        <f t="shared" si="20"/>
        <v>6.9953099999999824E-2</v>
      </c>
      <c r="C265">
        <f t="shared" si="21"/>
        <v>1.0425000000000006</v>
      </c>
      <c r="D265">
        <f t="shared" si="22"/>
        <v>-18.000000000000004</v>
      </c>
      <c r="E265">
        <f t="shared" si="23"/>
        <v>-2121.3535461451334</v>
      </c>
      <c r="F265">
        <f t="shared" si="24"/>
        <v>10.376998624758825</v>
      </c>
    </row>
    <row r="266" spans="1:6" x14ac:dyDescent="0.2">
      <c r="A266">
        <f>Calc!$B$41/1000+A265</f>
        <v>9.240000000000051E-2</v>
      </c>
      <c r="B266">
        <f t="shared" si="20"/>
        <v>7.0315769999999819E-2</v>
      </c>
      <c r="C266">
        <f t="shared" si="21"/>
        <v>1.0362000000000007</v>
      </c>
      <c r="D266">
        <f t="shared" si="22"/>
        <v>-18.000000000000004</v>
      </c>
      <c r="E266">
        <f t="shared" si="23"/>
        <v>-2121.3535461451334</v>
      </c>
      <c r="F266">
        <f t="shared" si="24"/>
        <v>10.761674270049053</v>
      </c>
    </row>
    <row r="267" spans="1:6" x14ac:dyDescent="0.2">
      <c r="A267">
        <f>Calc!$B$41/1000+A266</f>
        <v>9.2750000000000513E-2</v>
      </c>
      <c r="B267">
        <f t="shared" si="20"/>
        <v>7.0676234999999824E-2</v>
      </c>
      <c r="C267">
        <f t="shared" si="21"/>
        <v>1.0299000000000007</v>
      </c>
      <c r="D267">
        <f t="shared" si="22"/>
        <v>-18.000000000000004</v>
      </c>
      <c r="E267">
        <f t="shared" si="23"/>
        <v>-2121.3535461451334</v>
      </c>
      <c r="F267">
        <f t="shared" si="24"/>
        <v>11.144011123054655</v>
      </c>
    </row>
    <row r="268" spans="1:6" x14ac:dyDescent="0.2">
      <c r="A268">
        <f>Calc!$B$41/1000+A267</f>
        <v>9.3100000000000516E-2</v>
      </c>
      <c r="B268">
        <f t="shared" si="20"/>
        <v>7.1034494999999823E-2</v>
      </c>
      <c r="C268">
        <f t="shared" si="21"/>
        <v>1.0236000000000007</v>
      </c>
      <c r="D268">
        <f t="shared" si="22"/>
        <v>-18.000000000000004</v>
      </c>
      <c r="E268">
        <f t="shared" si="23"/>
        <v>-2121.3535461451334</v>
      </c>
      <c r="F268">
        <f t="shared" si="24"/>
        <v>11.524009183775632</v>
      </c>
    </row>
    <row r="269" spans="1:6" x14ac:dyDescent="0.2">
      <c r="A269">
        <f>Calc!$B$41/1000+A268</f>
        <v>9.3450000000000519E-2</v>
      </c>
      <c r="B269">
        <f t="shared" si="20"/>
        <v>7.1390549999999817E-2</v>
      </c>
      <c r="C269">
        <f t="shared" si="21"/>
        <v>1.0173000000000008</v>
      </c>
      <c r="D269">
        <f t="shared" si="22"/>
        <v>-18.000000000000004</v>
      </c>
      <c r="E269">
        <f t="shared" si="23"/>
        <v>-2121.3535461451334</v>
      </c>
      <c r="F269">
        <f t="shared" si="24"/>
        <v>11.901668452211986</v>
      </c>
    </row>
    <row r="270" spans="1:6" x14ac:dyDescent="0.2">
      <c r="A270">
        <f>Calc!$B$41/1000+A269</f>
        <v>9.3800000000000522E-2</v>
      </c>
      <c r="B270">
        <f t="shared" si="20"/>
        <v>7.1744399999999819E-2</v>
      </c>
      <c r="C270">
        <f t="shared" si="21"/>
        <v>1.0110000000000008</v>
      </c>
      <c r="D270">
        <f t="shared" si="22"/>
        <v>-18.000000000000004</v>
      </c>
      <c r="E270">
        <f t="shared" si="23"/>
        <v>-2121.3535461451334</v>
      </c>
      <c r="F270">
        <f t="shared" si="24"/>
        <v>12.276988928363714</v>
      </c>
    </row>
    <row r="271" spans="1:6" x14ac:dyDescent="0.2">
      <c r="A271">
        <f>Calc!$B$41/1000+A270</f>
        <v>9.4150000000000525E-2</v>
      </c>
      <c r="B271">
        <f t="shared" si="20"/>
        <v>7.2096044999999817E-2</v>
      </c>
      <c r="C271">
        <f t="shared" si="21"/>
        <v>1.0047000000000008</v>
      </c>
      <c r="D271">
        <f t="shared" si="22"/>
        <v>-18.000000000000004</v>
      </c>
      <c r="E271">
        <f t="shared" si="23"/>
        <v>-2121.3535461451334</v>
      </c>
      <c r="F271">
        <f t="shared" si="24"/>
        <v>12.649970612230817</v>
      </c>
    </row>
    <row r="272" spans="1:6" x14ac:dyDescent="0.2">
      <c r="A272">
        <f>Calc!$B$41/1000+A271</f>
        <v>9.4500000000000528E-2</v>
      </c>
      <c r="B272">
        <f t="shared" si="20"/>
        <v>7.2445484999999823E-2</v>
      </c>
      <c r="C272">
        <f t="shared" si="21"/>
        <v>0.99840000000000084</v>
      </c>
      <c r="D272">
        <f t="shared" si="22"/>
        <v>-18.000000000000004</v>
      </c>
      <c r="E272">
        <f t="shared" si="23"/>
        <v>-2121.3535461451334</v>
      </c>
      <c r="F272">
        <f t="shared" si="24"/>
        <v>13.020613503813294</v>
      </c>
    </row>
    <row r="273" spans="1:6" x14ac:dyDescent="0.2">
      <c r="A273">
        <f>Calc!$B$41/1000+A272</f>
        <v>9.4850000000000531E-2</v>
      </c>
      <c r="B273">
        <f t="shared" si="20"/>
        <v>7.2792719999999825E-2</v>
      </c>
      <c r="C273">
        <f t="shared" si="21"/>
        <v>0.99210000000000087</v>
      </c>
      <c r="D273">
        <f t="shared" si="22"/>
        <v>-18.000000000000004</v>
      </c>
      <c r="E273">
        <f t="shared" si="23"/>
        <v>-2121.3535461451334</v>
      </c>
      <c r="F273">
        <f t="shared" si="24"/>
        <v>13.388917603111148</v>
      </c>
    </row>
    <row r="274" spans="1:6" x14ac:dyDescent="0.2">
      <c r="A274">
        <f>Calc!$B$41/1000+A273</f>
        <v>9.5200000000000534E-2</v>
      </c>
      <c r="B274">
        <f t="shared" si="20"/>
        <v>7.3137749999999821E-2</v>
      </c>
      <c r="C274">
        <f t="shared" si="21"/>
        <v>0.9858000000000009</v>
      </c>
      <c r="D274">
        <f t="shared" si="22"/>
        <v>-18.000000000000004</v>
      </c>
      <c r="E274">
        <f t="shared" si="23"/>
        <v>-2121.3535461451334</v>
      </c>
      <c r="F274">
        <f t="shared" si="24"/>
        <v>13.754882910124376</v>
      </c>
    </row>
    <row r="275" spans="1:6" x14ac:dyDescent="0.2">
      <c r="A275">
        <f>Calc!$B$41/1000+A274</f>
        <v>9.5550000000000537E-2</v>
      </c>
      <c r="B275">
        <f t="shared" si="20"/>
        <v>7.3480574999999826E-2</v>
      </c>
      <c r="C275">
        <f t="shared" si="21"/>
        <v>0.97950000000000093</v>
      </c>
      <c r="D275">
        <f t="shared" si="22"/>
        <v>-18.000000000000004</v>
      </c>
      <c r="E275">
        <f t="shared" si="23"/>
        <v>-2121.3535461451334</v>
      </c>
      <c r="F275">
        <f t="shared" si="24"/>
        <v>14.118509424852979</v>
      </c>
    </row>
    <row r="276" spans="1:6" x14ac:dyDescent="0.2">
      <c r="A276">
        <f>Calc!$B$41/1000+A275</f>
        <v>9.590000000000054E-2</v>
      </c>
      <c r="B276">
        <f t="shared" si="20"/>
        <v>7.3821194999999826E-2</v>
      </c>
      <c r="C276">
        <f t="shared" si="21"/>
        <v>0.97320000000000095</v>
      </c>
      <c r="D276">
        <f t="shared" si="22"/>
        <v>-18.000000000000004</v>
      </c>
      <c r="E276">
        <f t="shared" si="23"/>
        <v>-2121.3535461451334</v>
      </c>
      <c r="F276">
        <f t="shared" si="24"/>
        <v>14.479797147296956</v>
      </c>
    </row>
    <row r="277" spans="1:6" x14ac:dyDescent="0.2">
      <c r="A277">
        <f>Calc!$B$41/1000+A276</f>
        <v>9.6250000000000543E-2</v>
      </c>
      <c r="B277">
        <f t="shared" si="20"/>
        <v>7.415960999999982E-2</v>
      </c>
      <c r="C277">
        <f t="shared" si="21"/>
        <v>0.96690000000000098</v>
      </c>
      <c r="D277">
        <f t="shared" si="22"/>
        <v>-18.000000000000004</v>
      </c>
      <c r="E277">
        <f t="shared" si="23"/>
        <v>-2121.3535461451334</v>
      </c>
      <c r="F277">
        <f t="shared" si="24"/>
        <v>14.83874607745631</v>
      </c>
    </row>
    <row r="278" spans="1:6" x14ac:dyDescent="0.2">
      <c r="A278">
        <f>Calc!$B$41/1000+A277</f>
        <v>9.6600000000000547E-2</v>
      </c>
      <c r="B278">
        <f t="shared" si="20"/>
        <v>7.4495819999999824E-2</v>
      </c>
      <c r="C278">
        <f t="shared" si="21"/>
        <v>0.96060000000000101</v>
      </c>
      <c r="D278">
        <f t="shared" si="22"/>
        <v>-18.000000000000004</v>
      </c>
      <c r="E278">
        <f t="shared" si="23"/>
        <v>-2121.3535461451334</v>
      </c>
      <c r="F278">
        <f t="shared" si="24"/>
        <v>15.195356215331039</v>
      </c>
    </row>
    <row r="279" spans="1:6" x14ac:dyDescent="0.2">
      <c r="A279">
        <f>Calc!$B$41/1000+A278</f>
        <v>9.695000000000055E-2</v>
      </c>
      <c r="B279">
        <f t="shared" si="20"/>
        <v>7.4829824999999822E-2</v>
      </c>
      <c r="C279">
        <f t="shared" si="21"/>
        <v>0.95430000000000104</v>
      </c>
      <c r="D279">
        <f t="shared" si="22"/>
        <v>-18.000000000000004</v>
      </c>
      <c r="E279">
        <f t="shared" si="23"/>
        <v>-2121.3535461451334</v>
      </c>
      <c r="F279">
        <f t="shared" si="24"/>
        <v>15.549627560921142</v>
      </c>
    </row>
    <row r="280" spans="1:6" x14ac:dyDescent="0.2">
      <c r="A280">
        <f>Calc!$B$41/1000+A279</f>
        <v>9.7300000000000553E-2</v>
      </c>
      <c r="B280">
        <f t="shared" si="20"/>
        <v>7.5161624999999829E-2</v>
      </c>
      <c r="C280">
        <f t="shared" si="21"/>
        <v>0.94800000000000106</v>
      </c>
      <c r="D280">
        <f t="shared" si="22"/>
        <v>-18.000000000000004</v>
      </c>
      <c r="E280">
        <f t="shared" si="23"/>
        <v>-2121.3535461451334</v>
      </c>
      <c r="F280">
        <f t="shared" si="24"/>
        <v>15.901560114226619</v>
      </c>
    </row>
    <row r="281" spans="1:6" x14ac:dyDescent="0.2">
      <c r="A281">
        <f>Calc!$B$41/1000+A280</f>
        <v>9.7650000000000556E-2</v>
      </c>
      <c r="B281">
        <f t="shared" si="20"/>
        <v>7.5491219999999831E-2</v>
      </c>
      <c r="C281">
        <f t="shared" si="21"/>
        <v>0.94170000000000109</v>
      </c>
      <c r="D281">
        <f t="shared" si="22"/>
        <v>-18.000000000000004</v>
      </c>
      <c r="E281">
        <f t="shared" si="23"/>
        <v>-2121.3535461451334</v>
      </c>
      <c r="F281">
        <f t="shared" si="24"/>
        <v>16.251153875247471</v>
      </c>
    </row>
    <row r="282" spans="1:6" x14ac:dyDescent="0.2">
      <c r="A282">
        <f>Calc!$B$41/1000+A281</f>
        <v>9.8000000000000559E-2</v>
      </c>
      <c r="B282">
        <f t="shared" si="20"/>
        <v>7.5818609999999828E-2</v>
      </c>
      <c r="C282">
        <f t="shared" si="21"/>
        <v>0.93540000000000112</v>
      </c>
      <c r="D282">
        <f t="shared" si="22"/>
        <v>-18.000000000000004</v>
      </c>
      <c r="E282">
        <f t="shared" si="23"/>
        <v>-2121.3535461451334</v>
      </c>
      <c r="F282">
        <f t="shared" si="24"/>
        <v>16.598408843983698</v>
      </c>
    </row>
    <row r="283" spans="1:6" x14ac:dyDescent="0.2">
      <c r="A283">
        <f>Calc!$B$41/1000+A282</f>
        <v>9.8350000000000562E-2</v>
      </c>
      <c r="B283">
        <f t="shared" si="20"/>
        <v>7.6143794999999834E-2</v>
      </c>
      <c r="C283">
        <f t="shared" si="21"/>
        <v>0.92910000000000115</v>
      </c>
      <c r="D283">
        <f t="shared" si="22"/>
        <v>-18.000000000000004</v>
      </c>
      <c r="E283">
        <f t="shared" si="23"/>
        <v>-2121.3535461451334</v>
      </c>
      <c r="F283">
        <f t="shared" si="24"/>
        <v>16.943325020435299</v>
      </c>
    </row>
    <row r="284" spans="1:6" x14ac:dyDescent="0.2">
      <c r="A284">
        <f>Calc!$B$41/1000+A283</f>
        <v>9.8700000000000565E-2</v>
      </c>
      <c r="B284">
        <f t="shared" si="20"/>
        <v>7.6466774999999834E-2</v>
      </c>
      <c r="C284">
        <f t="shared" si="21"/>
        <v>0.92280000000000117</v>
      </c>
      <c r="D284">
        <f t="shared" si="22"/>
        <v>-18.000000000000004</v>
      </c>
      <c r="E284">
        <f t="shared" si="23"/>
        <v>-2121.3535461451334</v>
      </c>
      <c r="F284">
        <f t="shared" si="24"/>
        <v>17.285902404602279</v>
      </c>
    </row>
    <row r="285" spans="1:6" x14ac:dyDescent="0.2">
      <c r="A285">
        <f>Calc!$B$41/1000+A284</f>
        <v>9.9050000000000568E-2</v>
      </c>
      <c r="B285">
        <f t="shared" si="20"/>
        <v>7.678754999999983E-2</v>
      </c>
      <c r="C285">
        <f t="shared" si="21"/>
        <v>0.9165000000000012</v>
      </c>
      <c r="D285">
        <f t="shared" si="22"/>
        <v>-18.000000000000004</v>
      </c>
      <c r="E285">
        <f t="shared" si="23"/>
        <v>-2121.3535461451334</v>
      </c>
      <c r="F285">
        <f t="shared" si="24"/>
        <v>17.626140996484633</v>
      </c>
    </row>
    <row r="286" spans="1:6" x14ac:dyDescent="0.2">
      <c r="A286">
        <f>Calc!$B$41/1000+A285</f>
        <v>9.9400000000000571E-2</v>
      </c>
      <c r="B286">
        <f t="shared" si="20"/>
        <v>7.7106119999999834E-2</v>
      </c>
      <c r="C286">
        <f t="shared" si="21"/>
        <v>0.91020000000000123</v>
      </c>
      <c r="D286">
        <f t="shared" si="22"/>
        <v>-18.000000000000004</v>
      </c>
      <c r="E286">
        <f t="shared" si="23"/>
        <v>-2121.3535461451334</v>
      </c>
      <c r="F286">
        <f t="shared" si="24"/>
        <v>17.964040796082362</v>
      </c>
    </row>
    <row r="287" spans="1:6" x14ac:dyDescent="0.2">
      <c r="A287">
        <f>Calc!$B$41/1000+A286</f>
        <v>9.9750000000000574E-2</v>
      </c>
      <c r="B287">
        <f t="shared" si="20"/>
        <v>7.7422484999999833E-2</v>
      </c>
      <c r="C287">
        <f t="shared" si="21"/>
        <v>0.90390000000000126</v>
      </c>
      <c r="D287">
        <f t="shared" si="22"/>
        <v>-18.000000000000004</v>
      </c>
      <c r="E287">
        <f t="shared" si="23"/>
        <v>-2121.3535461451334</v>
      </c>
      <c r="F287">
        <f t="shared" si="24"/>
        <v>18.299601803395465</v>
      </c>
    </row>
    <row r="288" spans="1:6" x14ac:dyDescent="0.2">
      <c r="A288">
        <f>Calc!$B$41/1000+A287</f>
        <v>0.10010000000000058</v>
      </c>
      <c r="B288">
        <f t="shared" si="20"/>
        <v>7.7736644999999827E-2</v>
      </c>
      <c r="C288">
        <f t="shared" si="21"/>
        <v>0.89760000000000129</v>
      </c>
      <c r="D288">
        <f t="shared" si="22"/>
        <v>-18.000000000000004</v>
      </c>
      <c r="E288">
        <f t="shared" si="23"/>
        <v>-2121.3535461451334</v>
      </c>
      <c r="F288">
        <f t="shared" si="24"/>
        <v>18.632824018423943</v>
      </c>
    </row>
    <row r="289" spans="1:6" x14ac:dyDescent="0.2">
      <c r="A289">
        <f>Calc!$B$41/1000+A288</f>
        <v>0.10045000000000058</v>
      </c>
      <c r="B289">
        <f t="shared" si="20"/>
        <v>7.8048599999999829E-2</v>
      </c>
      <c r="C289">
        <f t="shared" si="21"/>
        <v>0.89130000000000131</v>
      </c>
      <c r="D289">
        <f t="shared" si="22"/>
        <v>-18.000000000000004</v>
      </c>
      <c r="E289">
        <f t="shared" si="23"/>
        <v>-2121.3535461451334</v>
      </c>
      <c r="F289">
        <f t="shared" si="24"/>
        <v>18.963707441167795</v>
      </c>
    </row>
    <row r="290" spans="1:6" x14ac:dyDescent="0.2">
      <c r="A290">
        <f>Calc!$B$41/1000+A289</f>
        <v>0.10080000000000058</v>
      </c>
      <c r="B290">
        <f t="shared" si="20"/>
        <v>7.8358349999999827E-2</v>
      </c>
      <c r="C290">
        <f t="shared" si="21"/>
        <v>0.88500000000000134</v>
      </c>
      <c r="D290">
        <f t="shared" si="22"/>
        <v>-18.000000000000004</v>
      </c>
      <c r="E290">
        <f t="shared" si="23"/>
        <v>-2121.3535461451334</v>
      </c>
      <c r="F290">
        <f t="shared" si="24"/>
        <v>19.292252071627022</v>
      </c>
    </row>
    <row r="291" spans="1:6" x14ac:dyDescent="0.2">
      <c r="A291">
        <f>Calc!$B$41/1000+A290</f>
        <v>0.10115000000000059</v>
      </c>
      <c r="B291">
        <f t="shared" si="20"/>
        <v>7.8665894999999833E-2</v>
      </c>
      <c r="C291">
        <f t="shared" si="21"/>
        <v>0.87870000000000137</v>
      </c>
      <c r="D291">
        <f t="shared" si="22"/>
        <v>-18.000000000000004</v>
      </c>
      <c r="E291">
        <f t="shared" si="23"/>
        <v>-2121.3535461451334</v>
      </c>
      <c r="F291">
        <f t="shared" si="24"/>
        <v>19.618457909801624</v>
      </c>
    </row>
    <row r="292" spans="1:6" x14ac:dyDescent="0.2">
      <c r="A292">
        <f>Calc!$B$41/1000+A291</f>
        <v>0.10150000000000059</v>
      </c>
      <c r="B292">
        <f t="shared" si="20"/>
        <v>7.8971234999999834E-2</v>
      </c>
      <c r="C292">
        <f t="shared" si="21"/>
        <v>0.8724000000000014</v>
      </c>
      <c r="D292">
        <f t="shared" si="22"/>
        <v>-18.000000000000004</v>
      </c>
      <c r="E292">
        <f t="shared" si="23"/>
        <v>-2121.3535461451334</v>
      </c>
      <c r="F292">
        <f t="shared" si="24"/>
        <v>19.942324955691603</v>
      </c>
    </row>
    <row r="293" spans="1:6" x14ac:dyDescent="0.2">
      <c r="A293">
        <f>Calc!$B$41/1000+A292</f>
        <v>0.10185000000000059</v>
      </c>
      <c r="B293">
        <f t="shared" si="20"/>
        <v>7.927436999999983E-2</v>
      </c>
      <c r="C293">
        <f t="shared" si="21"/>
        <v>0.86610000000000142</v>
      </c>
      <c r="D293">
        <f t="shared" si="22"/>
        <v>-18.000000000000004</v>
      </c>
      <c r="E293">
        <f t="shared" si="23"/>
        <v>-2121.3535461451334</v>
      </c>
      <c r="F293">
        <f t="shared" si="24"/>
        <v>20.263853209296958</v>
      </c>
    </row>
    <row r="294" spans="1:6" x14ac:dyDescent="0.2">
      <c r="A294">
        <f>Calc!$B$41/1000+A293</f>
        <v>0.1022000000000006</v>
      </c>
      <c r="B294">
        <f t="shared" si="20"/>
        <v>7.9575299999999835E-2</v>
      </c>
      <c r="C294">
        <f t="shared" si="21"/>
        <v>0.85980000000000145</v>
      </c>
      <c r="D294">
        <f t="shared" si="22"/>
        <v>-18.000000000000004</v>
      </c>
      <c r="E294">
        <f t="shared" si="23"/>
        <v>-2121.3535461451334</v>
      </c>
      <c r="F294">
        <f t="shared" si="24"/>
        <v>20.583042670617687</v>
      </c>
    </row>
    <row r="295" spans="1:6" x14ac:dyDescent="0.2">
      <c r="A295">
        <f>Calc!$B$41/1000+A294</f>
        <v>0.1025500000000006</v>
      </c>
      <c r="B295">
        <f t="shared" si="20"/>
        <v>7.9874024999999835E-2</v>
      </c>
      <c r="C295">
        <f t="shared" si="21"/>
        <v>0.85350000000000148</v>
      </c>
      <c r="D295">
        <f t="shared" si="22"/>
        <v>-18.000000000000004</v>
      </c>
      <c r="E295">
        <f t="shared" si="23"/>
        <v>-2121.3535461451334</v>
      </c>
      <c r="F295">
        <f t="shared" si="24"/>
        <v>20.89989333965379</v>
      </c>
    </row>
    <row r="296" spans="1:6" x14ac:dyDescent="0.2">
      <c r="A296">
        <f>Calc!$B$41/1000+A295</f>
        <v>0.1029000000000006</v>
      </c>
      <c r="B296">
        <f t="shared" si="20"/>
        <v>8.0170544999999829E-2</v>
      </c>
      <c r="C296">
        <f t="shared" si="21"/>
        <v>0.84720000000000151</v>
      </c>
      <c r="D296">
        <f t="shared" si="22"/>
        <v>-18.000000000000004</v>
      </c>
      <c r="E296">
        <f t="shared" si="23"/>
        <v>-2121.3535461451334</v>
      </c>
      <c r="F296">
        <f t="shared" si="24"/>
        <v>21.214405216405268</v>
      </c>
    </row>
    <row r="297" spans="1:6" x14ac:dyDescent="0.2">
      <c r="A297">
        <f>Calc!$B$41/1000+A296</f>
        <v>0.10325000000000061</v>
      </c>
      <c r="B297">
        <f t="shared" si="20"/>
        <v>8.0464859999999833E-2</v>
      </c>
      <c r="C297">
        <f t="shared" si="21"/>
        <v>0.84090000000000154</v>
      </c>
      <c r="D297">
        <f t="shared" si="22"/>
        <v>-18.000000000000004</v>
      </c>
      <c r="E297">
        <f t="shared" si="23"/>
        <v>-2121.3535461451334</v>
      </c>
      <c r="F297">
        <f t="shared" si="24"/>
        <v>21.526578300872121</v>
      </c>
    </row>
    <row r="298" spans="1:6" x14ac:dyDescent="0.2">
      <c r="A298">
        <f>Calc!$B$41/1000+A297</f>
        <v>0.10360000000000061</v>
      </c>
      <c r="B298">
        <f t="shared" si="20"/>
        <v>8.0756969999999831E-2</v>
      </c>
      <c r="C298">
        <f t="shared" si="21"/>
        <v>0.83460000000000156</v>
      </c>
      <c r="D298">
        <f t="shared" si="22"/>
        <v>-18.000000000000004</v>
      </c>
      <c r="E298">
        <f t="shared" si="23"/>
        <v>-2121.3535461451334</v>
      </c>
      <c r="F298">
        <f t="shared" si="24"/>
        <v>21.836412593054348</v>
      </c>
    </row>
    <row r="299" spans="1:6" x14ac:dyDescent="0.2">
      <c r="A299">
        <f>Calc!$B$41/1000+A298</f>
        <v>0.10395000000000061</v>
      </c>
      <c r="B299">
        <f t="shared" si="20"/>
        <v>8.1046874999999838E-2</v>
      </c>
      <c r="C299">
        <f t="shared" si="21"/>
        <v>0.82830000000000159</v>
      </c>
      <c r="D299">
        <f t="shared" si="22"/>
        <v>-18.000000000000004</v>
      </c>
      <c r="E299">
        <f t="shared" si="23"/>
        <v>-2121.3535461451334</v>
      </c>
      <c r="F299">
        <f t="shared" si="24"/>
        <v>22.14390809295195</v>
      </c>
    </row>
    <row r="300" spans="1:6" x14ac:dyDescent="0.2">
      <c r="A300">
        <f>Calc!$B$41/1000+A299</f>
        <v>0.10430000000000061</v>
      </c>
      <c r="B300">
        <f t="shared" si="20"/>
        <v>8.133457499999984E-2</v>
      </c>
      <c r="C300">
        <f t="shared" si="21"/>
        <v>0.82200000000000162</v>
      </c>
      <c r="D300">
        <f t="shared" si="22"/>
        <v>-18.000000000000004</v>
      </c>
      <c r="E300">
        <f t="shared" si="23"/>
        <v>-2121.3535461451334</v>
      </c>
      <c r="F300">
        <f t="shared" si="24"/>
        <v>22.449064800564926</v>
      </c>
    </row>
    <row r="301" spans="1:6" x14ac:dyDescent="0.2">
      <c r="A301">
        <f>Calc!$B$41/1000+A300</f>
        <v>0.10465000000000062</v>
      </c>
      <c r="B301">
        <f t="shared" si="20"/>
        <v>8.1620069999999836E-2</v>
      </c>
      <c r="C301">
        <f t="shared" si="21"/>
        <v>0.81570000000000165</v>
      </c>
      <c r="D301">
        <f t="shared" si="22"/>
        <v>-18.000000000000004</v>
      </c>
      <c r="E301">
        <f t="shared" si="23"/>
        <v>-2121.3535461451334</v>
      </c>
      <c r="F301">
        <f t="shared" si="24"/>
        <v>22.751882715893281</v>
      </c>
    </row>
    <row r="302" spans="1:6" x14ac:dyDescent="0.2">
      <c r="A302">
        <f>Calc!$B$41/1000+A301</f>
        <v>0.10500000000000062</v>
      </c>
      <c r="B302">
        <f t="shared" si="20"/>
        <v>8.1903359999999842E-2</v>
      </c>
      <c r="C302">
        <f t="shared" si="21"/>
        <v>0.80940000000000167</v>
      </c>
      <c r="D302">
        <f t="shared" si="22"/>
        <v>-18.000000000000004</v>
      </c>
      <c r="E302">
        <f t="shared" si="23"/>
        <v>-2121.3535461451334</v>
      </c>
      <c r="F302">
        <f t="shared" si="24"/>
        <v>23.05236183893701</v>
      </c>
    </row>
    <row r="303" spans="1:6" x14ac:dyDescent="0.2">
      <c r="A303">
        <f>Calc!$B$41/1000+A302</f>
        <v>0.10535000000000062</v>
      </c>
      <c r="B303">
        <f t="shared" si="20"/>
        <v>8.2184444999999842E-2</v>
      </c>
      <c r="C303">
        <f t="shared" si="21"/>
        <v>0.8031000000000017</v>
      </c>
      <c r="D303">
        <f t="shared" si="22"/>
        <v>-18.000000000000004</v>
      </c>
      <c r="E303">
        <f t="shared" si="23"/>
        <v>-2121.3535461451334</v>
      </c>
      <c r="F303">
        <f t="shared" si="24"/>
        <v>23.350502169696114</v>
      </c>
    </row>
    <row r="304" spans="1:6" x14ac:dyDescent="0.2">
      <c r="A304">
        <f>Calc!$B$41/1000+A303</f>
        <v>0.10570000000000063</v>
      </c>
      <c r="B304">
        <f t="shared" si="20"/>
        <v>8.2463324999999837E-2</v>
      </c>
      <c r="C304">
        <f t="shared" si="21"/>
        <v>0.79680000000000173</v>
      </c>
      <c r="D304">
        <f t="shared" si="22"/>
        <v>-18.000000000000004</v>
      </c>
      <c r="E304">
        <f t="shared" si="23"/>
        <v>-2121.3535461451334</v>
      </c>
      <c r="F304">
        <f t="shared" si="24"/>
        <v>23.646303708170592</v>
      </c>
    </row>
    <row r="305" spans="1:6" x14ac:dyDescent="0.2">
      <c r="A305">
        <f>Calc!$B$41/1000+A304</f>
        <v>0.10605000000000063</v>
      </c>
      <c r="B305">
        <f t="shared" si="20"/>
        <v>8.2739999999999841E-2</v>
      </c>
      <c r="C305">
        <f t="shared" si="21"/>
        <v>0.79050000000000176</v>
      </c>
      <c r="D305">
        <f t="shared" si="22"/>
        <v>-18.000000000000004</v>
      </c>
      <c r="E305">
        <f t="shared" si="23"/>
        <v>-2121.3535461451334</v>
      </c>
      <c r="F305">
        <f t="shared" si="24"/>
        <v>23.939766454360445</v>
      </c>
    </row>
    <row r="306" spans="1:6" x14ac:dyDescent="0.2">
      <c r="A306">
        <f>Calc!$B$41/1000+A305</f>
        <v>0.10640000000000063</v>
      </c>
      <c r="B306">
        <f t="shared" si="20"/>
        <v>8.301446999999984E-2</v>
      </c>
      <c r="C306">
        <f t="shared" si="21"/>
        <v>0.78420000000000178</v>
      </c>
      <c r="D306">
        <f t="shared" si="22"/>
        <v>-18.000000000000004</v>
      </c>
      <c r="E306">
        <f t="shared" si="23"/>
        <v>-2121.3535461451334</v>
      </c>
      <c r="F306">
        <f t="shared" si="24"/>
        <v>24.230890408265672</v>
      </c>
    </row>
    <row r="307" spans="1:6" x14ac:dyDescent="0.2">
      <c r="A307">
        <f>Calc!$B$41/1000+A306</f>
        <v>0.10675000000000064</v>
      </c>
      <c r="B307">
        <f t="shared" si="20"/>
        <v>8.3286734999999834E-2</v>
      </c>
      <c r="C307">
        <f t="shared" si="21"/>
        <v>0.77790000000000181</v>
      </c>
      <c r="D307">
        <f t="shared" si="22"/>
        <v>-18.000000000000004</v>
      </c>
      <c r="E307">
        <f t="shared" si="23"/>
        <v>-2121.3535461451334</v>
      </c>
      <c r="F307">
        <f t="shared" si="24"/>
        <v>24.519675569886275</v>
      </c>
    </row>
    <row r="308" spans="1:6" x14ac:dyDescent="0.2">
      <c r="A308">
        <f>Calc!$B$41/1000+A307</f>
        <v>0.10710000000000064</v>
      </c>
      <c r="B308">
        <f t="shared" si="20"/>
        <v>8.3556794999999837E-2</v>
      </c>
      <c r="C308">
        <f t="shared" si="21"/>
        <v>0.77160000000000184</v>
      </c>
      <c r="D308">
        <f t="shared" si="22"/>
        <v>-18.000000000000004</v>
      </c>
      <c r="E308">
        <f t="shared" si="23"/>
        <v>-2121.3535461451334</v>
      </c>
      <c r="F308">
        <f t="shared" si="24"/>
        <v>24.806121939222251</v>
      </c>
    </row>
    <row r="309" spans="1:6" x14ac:dyDescent="0.2">
      <c r="A309">
        <f>Calc!$B$41/1000+A308</f>
        <v>0.10745000000000064</v>
      </c>
      <c r="B309">
        <f t="shared" si="20"/>
        <v>8.3824649999999834E-2</v>
      </c>
      <c r="C309">
        <f t="shared" si="21"/>
        <v>0.76530000000000187</v>
      </c>
      <c r="D309">
        <f t="shared" si="22"/>
        <v>-18.000000000000004</v>
      </c>
      <c r="E309">
        <f t="shared" si="23"/>
        <v>-2121.3535461451334</v>
      </c>
      <c r="F309">
        <f t="shared" si="24"/>
        <v>25.090229516273602</v>
      </c>
    </row>
    <row r="310" spans="1:6" x14ac:dyDescent="0.2">
      <c r="A310">
        <f>Calc!$B$41/1000+A309</f>
        <v>0.10780000000000065</v>
      </c>
      <c r="B310">
        <f t="shared" si="20"/>
        <v>8.409029999999984E-2</v>
      </c>
      <c r="C310">
        <f t="shared" si="21"/>
        <v>0.7590000000000019</v>
      </c>
      <c r="D310">
        <f t="shared" si="22"/>
        <v>-18.000000000000004</v>
      </c>
      <c r="E310">
        <f t="shared" si="23"/>
        <v>-2121.3535461451334</v>
      </c>
      <c r="F310">
        <f t="shared" si="24"/>
        <v>25.371998301040332</v>
      </c>
    </row>
    <row r="311" spans="1:6" x14ac:dyDescent="0.2">
      <c r="A311">
        <f>Calc!$B$41/1000+A310</f>
        <v>0.10815000000000065</v>
      </c>
      <c r="B311">
        <f t="shared" si="20"/>
        <v>8.4353744999999841E-2</v>
      </c>
      <c r="C311">
        <f t="shared" si="21"/>
        <v>0.75270000000000192</v>
      </c>
      <c r="D311">
        <f t="shared" si="22"/>
        <v>-18.000000000000004</v>
      </c>
      <c r="E311">
        <f t="shared" si="23"/>
        <v>-2121.3535461451334</v>
      </c>
      <c r="F311">
        <f t="shared" si="24"/>
        <v>25.651428293522436</v>
      </c>
    </row>
    <row r="312" spans="1:6" x14ac:dyDescent="0.2">
      <c r="A312">
        <f>Calc!$B$41/1000+A311</f>
        <v>0.10850000000000065</v>
      </c>
      <c r="B312">
        <f t="shared" si="20"/>
        <v>8.4614984999999837E-2</v>
      </c>
      <c r="C312">
        <f t="shared" si="21"/>
        <v>0.74640000000000195</v>
      </c>
      <c r="D312">
        <f t="shared" si="22"/>
        <v>-18.000000000000004</v>
      </c>
      <c r="E312">
        <f t="shared" si="23"/>
        <v>-2121.3535461451334</v>
      </c>
      <c r="F312">
        <f t="shared" si="24"/>
        <v>25.928519493719914</v>
      </c>
    </row>
    <row r="313" spans="1:6" x14ac:dyDescent="0.2">
      <c r="A313">
        <f>Calc!$B$41/1000+A312</f>
        <v>0.10885000000000065</v>
      </c>
      <c r="B313">
        <f t="shared" si="20"/>
        <v>8.4874019999999842E-2</v>
      </c>
      <c r="C313">
        <f t="shared" si="21"/>
        <v>0.74010000000000198</v>
      </c>
      <c r="D313">
        <f t="shared" si="22"/>
        <v>-18.000000000000004</v>
      </c>
      <c r="E313">
        <f t="shared" si="23"/>
        <v>-2121.3535461451334</v>
      </c>
      <c r="F313">
        <f t="shared" si="24"/>
        <v>26.203271901632768</v>
      </c>
    </row>
    <row r="314" spans="1:6" x14ac:dyDescent="0.2">
      <c r="A314">
        <f>Calc!$B$41/1000+A313</f>
        <v>0.10920000000000066</v>
      </c>
      <c r="B314">
        <f t="shared" si="20"/>
        <v>8.5130849999999841E-2</v>
      </c>
      <c r="C314">
        <f t="shared" si="21"/>
        <v>0.73380000000000201</v>
      </c>
      <c r="D314">
        <f t="shared" si="22"/>
        <v>-18.000000000000004</v>
      </c>
      <c r="E314">
        <f t="shared" si="23"/>
        <v>-2121.3535461451334</v>
      </c>
      <c r="F314">
        <f t="shared" si="24"/>
        <v>26.475685517260995</v>
      </c>
    </row>
    <row r="315" spans="1:6" x14ac:dyDescent="0.2">
      <c r="A315">
        <f>Calc!$B$41/1000+A314</f>
        <v>0.10955000000000066</v>
      </c>
      <c r="B315">
        <f t="shared" si="20"/>
        <v>8.5385474999999836E-2</v>
      </c>
      <c r="C315">
        <f t="shared" si="21"/>
        <v>0.72750000000000203</v>
      </c>
      <c r="D315">
        <f t="shared" si="22"/>
        <v>-18.000000000000004</v>
      </c>
      <c r="E315">
        <f t="shared" si="23"/>
        <v>-2121.3535461451334</v>
      </c>
      <c r="F315">
        <f t="shared" si="24"/>
        <v>26.745760340604598</v>
      </c>
    </row>
    <row r="316" spans="1:6" x14ac:dyDescent="0.2">
      <c r="A316">
        <f>Calc!$B$41/1000+A315</f>
        <v>0.10990000000000066</v>
      </c>
      <c r="B316">
        <f t="shared" si="20"/>
        <v>8.5637894999999839E-2</v>
      </c>
      <c r="C316">
        <f t="shared" si="21"/>
        <v>0.72120000000000206</v>
      </c>
      <c r="D316">
        <f t="shared" si="22"/>
        <v>-18.000000000000004</v>
      </c>
      <c r="E316">
        <f t="shared" si="23"/>
        <v>-2121.3535461451334</v>
      </c>
      <c r="F316">
        <f t="shared" si="24"/>
        <v>27.013496371663575</v>
      </c>
    </row>
    <row r="317" spans="1:6" x14ac:dyDescent="0.2">
      <c r="A317">
        <f>Calc!$B$41/1000+A316</f>
        <v>0.11025000000000067</v>
      </c>
      <c r="B317">
        <f t="shared" si="20"/>
        <v>8.5888109999999837E-2</v>
      </c>
      <c r="C317">
        <f t="shared" si="21"/>
        <v>0.71490000000000209</v>
      </c>
      <c r="D317">
        <f t="shared" si="22"/>
        <v>-18.000000000000004</v>
      </c>
      <c r="E317">
        <f t="shared" si="23"/>
        <v>-2121.3535461451334</v>
      </c>
      <c r="F317">
        <f t="shared" si="24"/>
        <v>27.278893610437926</v>
      </c>
    </row>
    <row r="318" spans="1:6" x14ac:dyDescent="0.2">
      <c r="A318">
        <f>Calc!$B$41/1000+A317</f>
        <v>0.11060000000000067</v>
      </c>
      <c r="B318">
        <f t="shared" si="20"/>
        <v>8.6136119999999844E-2</v>
      </c>
      <c r="C318">
        <f t="shared" si="21"/>
        <v>0.70860000000000212</v>
      </c>
      <c r="D318">
        <f t="shared" si="22"/>
        <v>-18.000000000000004</v>
      </c>
      <c r="E318">
        <f t="shared" si="23"/>
        <v>-2121.3535461451334</v>
      </c>
      <c r="F318">
        <f t="shared" si="24"/>
        <v>27.541952056927656</v>
      </c>
    </row>
    <row r="319" spans="1:6" x14ac:dyDescent="0.2">
      <c r="A319">
        <f>Calc!$B$41/1000+A318</f>
        <v>0.11095000000000067</v>
      </c>
      <c r="B319">
        <f t="shared" si="20"/>
        <v>8.6381924999999846E-2</v>
      </c>
      <c r="C319">
        <f t="shared" si="21"/>
        <v>0.70230000000000214</v>
      </c>
      <c r="D319">
        <f t="shared" si="22"/>
        <v>-18.000000000000004</v>
      </c>
      <c r="E319">
        <f t="shared" si="23"/>
        <v>-2121.3535461451334</v>
      </c>
      <c r="F319">
        <f t="shared" si="24"/>
        <v>27.80267171113276</v>
      </c>
    </row>
    <row r="320" spans="1:6" x14ac:dyDescent="0.2">
      <c r="A320">
        <f>Calc!$B$41/1000+A319</f>
        <v>0.11130000000000068</v>
      </c>
      <c r="B320">
        <f t="shared" si="20"/>
        <v>8.6625524999999842E-2</v>
      </c>
      <c r="C320">
        <f t="shared" si="21"/>
        <v>0.69600000000000217</v>
      </c>
      <c r="D320">
        <f t="shared" si="22"/>
        <v>-18.000000000000004</v>
      </c>
      <c r="E320">
        <f t="shared" si="23"/>
        <v>-2121.3535461451334</v>
      </c>
      <c r="F320">
        <f t="shared" si="24"/>
        <v>28.061052573053239</v>
      </c>
    </row>
    <row r="321" spans="1:6" x14ac:dyDescent="0.2">
      <c r="A321">
        <f>Calc!$B$41/1000+A320</f>
        <v>0.11165000000000068</v>
      </c>
      <c r="B321">
        <f t="shared" si="20"/>
        <v>8.6866919999999848E-2</v>
      </c>
      <c r="C321">
        <f t="shared" si="21"/>
        <v>0.6897000000000022</v>
      </c>
      <c r="D321">
        <f t="shared" si="22"/>
        <v>-18.000000000000004</v>
      </c>
      <c r="E321">
        <f t="shared" si="23"/>
        <v>-2121.3535461451334</v>
      </c>
      <c r="F321">
        <f t="shared" si="24"/>
        <v>28.317094642689092</v>
      </c>
    </row>
    <row r="322" spans="1:6" x14ac:dyDescent="0.2">
      <c r="A322">
        <f>Calc!$B$41/1000+A321</f>
        <v>0.11200000000000068</v>
      </c>
      <c r="B322">
        <f t="shared" si="20"/>
        <v>8.7106109999999848E-2</v>
      </c>
      <c r="C322">
        <f t="shared" si="21"/>
        <v>0.68340000000000223</v>
      </c>
      <c r="D322">
        <f t="shared" si="22"/>
        <v>-18.000000000000004</v>
      </c>
      <c r="E322">
        <f t="shared" si="23"/>
        <v>-2121.3535461451334</v>
      </c>
      <c r="F322">
        <f t="shared" si="24"/>
        <v>28.57079792004032</v>
      </c>
    </row>
    <row r="323" spans="1:6" x14ac:dyDescent="0.2">
      <c r="A323">
        <f>Calc!$B$41/1000+A322</f>
        <v>0.11235000000000069</v>
      </c>
      <c r="B323">
        <f t="shared" si="20"/>
        <v>8.7343094999999843E-2</v>
      </c>
      <c r="C323">
        <f t="shared" si="21"/>
        <v>0.67710000000000226</v>
      </c>
      <c r="D323">
        <f t="shared" si="22"/>
        <v>-18.000000000000004</v>
      </c>
      <c r="E323">
        <f t="shared" si="23"/>
        <v>-2121.3535461451334</v>
      </c>
      <c r="F323">
        <f t="shared" si="24"/>
        <v>28.822162405106923</v>
      </c>
    </row>
    <row r="324" spans="1:6" x14ac:dyDescent="0.2">
      <c r="A324">
        <f>Calc!$B$41/1000+A323</f>
        <v>0.11270000000000069</v>
      </c>
      <c r="B324">
        <f t="shared" ref="B324:B387" si="25">C324*$A$3+B323</f>
        <v>8.7577874999999847E-2</v>
      </c>
      <c r="C324">
        <f t="shared" ref="C324:C387" si="26">IF(ISODD(VLOOKUP(A324,$M$4:$Q$15,5,TRUE)),C323+D324*$A$3,VLOOKUP(A324,$M$4:$Q$15,2,TRUE))</f>
        <v>0.67080000000000228</v>
      </c>
      <c r="D324">
        <f t="shared" ref="D324:D387" si="27">VLOOKUP(A324,$M$4:$P$15,4,TRUE)</f>
        <v>-18.000000000000004</v>
      </c>
      <c r="E324">
        <f t="shared" ref="E324:E387" si="28">VLOOKUP(A324,$M$4:$P$15,3,TRUE)</f>
        <v>-2121.3535461451334</v>
      </c>
      <c r="F324">
        <f t="shared" ref="F324:F387" si="29">IF(C324*E324&gt;=0,F323,F323+ABS(C324*E324*0.5*$A$3))</f>
        <v>29.0711880978889</v>
      </c>
    </row>
    <row r="325" spans="1:6" x14ac:dyDescent="0.2">
      <c r="A325">
        <f>Calc!$B$41/1000+A324</f>
        <v>0.11305000000000069</v>
      </c>
      <c r="B325">
        <f t="shared" si="25"/>
        <v>8.7810449999999846E-2</v>
      </c>
      <c r="C325">
        <f t="shared" si="26"/>
        <v>0.66450000000000231</v>
      </c>
      <c r="D325">
        <f t="shared" si="27"/>
        <v>-18.000000000000004</v>
      </c>
      <c r="E325">
        <f t="shared" si="28"/>
        <v>-2121.3535461451334</v>
      </c>
      <c r="F325">
        <f t="shared" si="29"/>
        <v>29.317874998386252</v>
      </c>
    </row>
    <row r="326" spans="1:6" x14ac:dyDescent="0.2">
      <c r="A326">
        <f>Calc!$B$41/1000+A325</f>
        <v>0.11340000000000069</v>
      </c>
      <c r="B326">
        <f t="shared" si="25"/>
        <v>8.8040819999999853E-2</v>
      </c>
      <c r="C326">
        <f t="shared" si="26"/>
        <v>0.65820000000000234</v>
      </c>
      <c r="D326">
        <f t="shared" si="27"/>
        <v>-18.000000000000004</v>
      </c>
      <c r="E326">
        <f t="shared" si="28"/>
        <v>-2121.3535461451334</v>
      </c>
      <c r="F326">
        <f t="shared" si="29"/>
        <v>29.562223106598978</v>
      </c>
    </row>
    <row r="327" spans="1:6" x14ac:dyDescent="0.2">
      <c r="A327">
        <f>Calc!$B$41/1000+A326</f>
        <v>0.1137500000000007</v>
      </c>
      <c r="B327">
        <f t="shared" si="25"/>
        <v>8.8268984999999855E-2</v>
      </c>
      <c r="C327">
        <f t="shared" si="26"/>
        <v>0.65190000000000237</v>
      </c>
      <c r="D327">
        <f t="shared" si="27"/>
        <v>-18.000000000000004</v>
      </c>
      <c r="E327">
        <f t="shared" si="28"/>
        <v>-2121.3535461451334</v>
      </c>
      <c r="F327">
        <f t="shared" si="29"/>
        <v>29.804232422527082</v>
      </c>
    </row>
    <row r="328" spans="1:6" x14ac:dyDescent="0.2">
      <c r="A328">
        <f>Calc!$B$41/1000+A327</f>
        <v>0.1141000000000007</v>
      </c>
      <c r="B328">
        <f t="shared" si="25"/>
        <v>8.8494944999999853E-2</v>
      </c>
      <c r="C328">
        <f t="shared" si="26"/>
        <v>0.64560000000000239</v>
      </c>
      <c r="D328">
        <f t="shared" si="27"/>
        <v>-18.000000000000004</v>
      </c>
      <c r="E328">
        <f t="shared" si="28"/>
        <v>-2121.3535461451334</v>
      </c>
      <c r="F328">
        <f t="shared" si="29"/>
        <v>30.043902946170562</v>
      </c>
    </row>
    <row r="329" spans="1:6" x14ac:dyDescent="0.2">
      <c r="A329">
        <f>Calc!$B$41/1000+A328</f>
        <v>0.1144500000000007</v>
      </c>
      <c r="B329">
        <f t="shared" si="25"/>
        <v>8.8718699999999859E-2</v>
      </c>
      <c r="C329">
        <f t="shared" si="26"/>
        <v>0.63930000000000242</v>
      </c>
      <c r="D329">
        <f t="shared" si="27"/>
        <v>-18.000000000000004</v>
      </c>
      <c r="E329">
        <f t="shared" si="28"/>
        <v>-2121.3535461451334</v>
      </c>
      <c r="F329">
        <f t="shared" si="29"/>
        <v>30.281234677529415</v>
      </c>
    </row>
    <row r="330" spans="1:6" x14ac:dyDescent="0.2">
      <c r="A330">
        <f>Calc!$B$41/1000+A329</f>
        <v>0.11480000000000071</v>
      </c>
      <c r="B330">
        <f t="shared" si="25"/>
        <v>8.894024999999986E-2</v>
      </c>
      <c r="C330">
        <f t="shared" si="26"/>
        <v>0.63300000000000245</v>
      </c>
      <c r="D330">
        <f t="shared" si="27"/>
        <v>-18.000000000000004</v>
      </c>
      <c r="E330">
        <f t="shared" si="28"/>
        <v>-2121.3535461451334</v>
      </c>
      <c r="F330">
        <f t="shared" si="29"/>
        <v>30.516227616603643</v>
      </c>
    </row>
    <row r="331" spans="1:6" x14ac:dyDescent="0.2">
      <c r="A331">
        <f>Calc!$B$41/1000+A330</f>
        <v>0.11515000000000071</v>
      </c>
      <c r="B331">
        <f t="shared" si="25"/>
        <v>8.9159594999999855E-2</v>
      </c>
      <c r="C331">
        <f t="shared" si="26"/>
        <v>0.62670000000000248</v>
      </c>
      <c r="D331">
        <f t="shared" si="27"/>
        <v>-18.000000000000004</v>
      </c>
      <c r="E331">
        <f t="shared" si="28"/>
        <v>-2121.3535461451334</v>
      </c>
      <c r="F331">
        <f t="shared" si="29"/>
        <v>30.748881763393246</v>
      </c>
    </row>
    <row r="332" spans="1:6" x14ac:dyDescent="0.2">
      <c r="A332">
        <f>Calc!$B$41/1000+A331</f>
        <v>0.11550000000000071</v>
      </c>
      <c r="B332">
        <f t="shared" si="25"/>
        <v>8.937673499999986E-2</v>
      </c>
      <c r="C332">
        <f t="shared" si="26"/>
        <v>0.62040000000000251</v>
      </c>
      <c r="D332">
        <f t="shared" si="27"/>
        <v>-18.000000000000004</v>
      </c>
      <c r="E332">
        <f t="shared" si="28"/>
        <v>-2121.3535461451334</v>
      </c>
      <c r="F332">
        <f t="shared" si="29"/>
        <v>30.979197117898224</v>
      </c>
    </row>
    <row r="333" spans="1:6" x14ac:dyDescent="0.2">
      <c r="A333">
        <f>Calc!$B$41/1000+A332</f>
        <v>0.11585000000000072</v>
      </c>
      <c r="B333">
        <f t="shared" si="25"/>
        <v>8.9591669999999859E-2</v>
      </c>
      <c r="C333">
        <f t="shared" si="26"/>
        <v>0.61410000000000253</v>
      </c>
      <c r="D333">
        <f t="shared" si="27"/>
        <v>-18.000000000000004</v>
      </c>
      <c r="E333">
        <f t="shared" si="28"/>
        <v>-2121.3535461451334</v>
      </c>
      <c r="F333">
        <f t="shared" si="29"/>
        <v>31.207173680118576</v>
      </c>
    </row>
    <row r="334" spans="1:6" x14ac:dyDescent="0.2">
      <c r="A334">
        <f>Calc!$B$41/1000+A333</f>
        <v>0.11620000000000072</v>
      </c>
      <c r="B334">
        <f t="shared" si="25"/>
        <v>8.9804399999999854E-2</v>
      </c>
      <c r="C334">
        <f t="shared" si="26"/>
        <v>0.60780000000000256</v>
      </c>
      <c r="D334">
        <f t="shared" si="27"/>
        <v>-18.000000000000004</v>
      </c>
      <c r="E334">
        <f t="shared" si="28"/>
        <v>-2121.3535461451334</v>
      </c>
      <c r="F334">
        <f t="shared" si="29"/>
        <v>31.432811450054302</v>
      </c>
    </row>
    <row r="335" spans="1:6" x14ac:dyDescent="0.2">
      <c r="A335">
        <f>Calc!$B$41/1000+A334</f>
        <v>0.11655000000000072</v>
      </c>
      <c r="B335">
        <f t="shared" si="25"/>
        <v>9.0014924999999857E-2</v>
      </c>
      <c r="C335">
        <f t="shared" si="26"/>
        <v>0.60150000000000259</v>
      </c>
      <c r="D335">
        <f t="shared" si="27"/>
        <v>-18.000000000000004</v>
      </c>
      <c r="E335">
        <f t="shared" si="28"/>
        <v>-2121.3535461451334</v>
      </c>
      <c r="F335">
        <f t="shared" si="29"/>
        <v>31.656110427705407</v>
      </c>
    </row>
    <row r="336" spans="1:6" x14ac:dyDescent="0.2">
      <c r="A336">
        <f>Calc!$B$41/1000+A335</f>
        <v>0.11690000000000073</v>
      </c>
      <c r="B336">
        <f t="shared" si="25"/>
        <v>9.0223244999999855E-2</v>
      </c>
      <c r="C336">
        <f t="shared" si="26"/>
        <v>0.59520000000000262</v>
      </c>
      <c r="D336">
        <f t="shared" si="27"/>
        <v>-18.000000000000004</v>
      </c>
      <c r="E336">
        <f t="shared" si="28"/>
        <v>-2121.3535461451334</v>
      </c>
      <c r="F336">
        <f t="shared" si="29"/>
        <v>31.877070613071886</v>
      </c>
    </row>
    <row r="337" spans="1:6" x14ac:dyDescent="0.2">
      <c r="A337">
        <f>Calc!$B$41/1000+A336</f>
        <v>0.11725000000000073</v>
      </c>
      <c r="B337">
        <f t="shared" si="25"/>
        <v>9.0429359999999862E-2</v>
      </c>
      <c r="C337">
        <f t="shared" si="26"/>
        <v>0.58890000000000264</v>
      </c>
      <c r="D337">
        <f t="shared" si="27"/>
        <v>-18.000000000000004</v>
      </c>
      <c r="E337">
        <f t="shared" si="28"/>
        <v>-2121.3535461451334</v>
      </c>
      <c r="F337">
        <f t="shared" si="29"/>
        <v>32.09569200615374</v>
      </c>
    </row>
    <row r="338" spans="1:6" x14ac:dyDescent="0.2">
      <c r="A338">
        <f>Calc!$B$41/1000+A337</f>
        <v>0.11760000000000073</v>
      </c>
      <c r="B338">
        <f t="shared" si="25"/>
        <v>9.0633269999999863E-2</v>
      </c>
      <c r="C338">
        <f t="shared" si="26"/>
        <v>0.58260000000000267</v>
      </c>
      <c r="D338">
        <f t="shared" si="27"/>
        <v>-18.000000000000004</v>
      </c>
      <c r="E338">
        <f t="shared" si="28"/>
        <v>-2121.3535461451334</v>
      </c>
      <c r="F338">
        <f t="shared" si="29"/>
        <v>32.311974606950969</v>
      </c>
    </row>
    <row r="339" spans="1:6" x14ac:dyDescent="0.2">
      <c r="A339">
        <f>Calc!$B$41/1000+A338</f>
        <v>0.11795000000000073</v>
      </c>
      <c r="B339">
        <f t="shared" si="25"/>
        <v>9.083497499999986E-2</v>
      </c>
      <c r="C339">
        <f t="shared" si="26"/>
        <v>0.5763000000000027</v>
      </c>
      <c r="D339">
        <f t="shared" si="27"/>
        <v>-18.000000000000004</v>
      </c>
      <c r="E339">
        <f t="shared" si="28"/>
        <v>-2121.3535461451334</v>
      </c>
      <c r="F339">
        <f t="shared" si="29"/>
        <v>32.525918415463572</v>
      </c>
    </row>
    <row r="340" spans="1:6" x14ac:dyDescent="0.2">
      <c r="A340">
        <f>Calc!$B$41/1000+A339</f>
        <v>0.11830000000000074</v>
      </c>
      <c r="B340">
        <f t="shared" si="25"/>
        <v>9.1034474999999865E-2</v>
      </c>
      <c r="C340">
        <f t="shared" si="26"/>
        <v>0.57000000000000273</v>
      </c>
      <c r="D340">
        <f t="shared" si="27"/>
        <v>-18.000000000000004</v>
      </c>
      <c r="E340">
        <f t="shared" si="28"/>
        <v>-2121.3535461451334</v>
      </c>
      <c r="F340">
        <f t="shared" si="29"/>
        <v>32.73752343169155</v>
      </c>
    </row>
    <row r="341" spans="1:6" x14ac:dyDescent="0.2">
      <c r="A341">
        <f>Calc!$B$41/1000+A340</f>
        <v>0.11865000000000074</v>
      </c>
      <c r="B341">
        <f t="shared" si="25"/>
        <v>9.1231769999999865E-2</v>
      </c>
      <c r="C341">
        <f t="shared" si="26"/>
        <v>0.56370000000000275</v>
      </c>
      <c r="D341">
        <f t="shared" si="27"/>
        <v>-18.000000000000004</v>
      </c>
      <c r="E341">
        <f t="shared" si="28"/>
        <v>-2121.3535461451334</v>
      </c>
      <c r="F341">
        <f t="shared" si="29"/>
        <v>32.946789655634902</v>
      </c>
    </row>
    <row r="342" spans="1:6" x14ac:dyDescent="0.2">
      <c r="A342">
        <f>Calc!$B$41/1000+A341</f>
        <v>0.11900000000000074</v>
      </c>
      <c r="B342">
        <f t="shared" si="25"/>
        <v>9.142685999999986E-2</v>
      </c>
      <c r="C342">
        <f t="shared" si="26"/>
        <v>0.55740000000000278</v>
      </c>
      <c r="D342">
        <f t="shared" si="27"/>
        <v>-18.000000000000004</v>
      </c>
      <c r="E342">
        <f t="shared" si="28"/>
        <v>-2121.3535461451334</v>
      </c>
      <c r="F342">
        <f t="shared" si="29"/>
        <v>33.153717087293629</v>
      </c>
    </row>
    <row r="343" spans="1:6" x14ac:dyDescent="0.2">
      <c r="A343">
        <f>Calc!$B$41/1000+A342</f>
        <v>0.11935000000000075</v>
      </c>
      <c r="B343">
        <f t="shared" si="25"/>
        <v>9.1619744999999864E-2</v>
      </c>
      <c r="C343">
        <f t="shared" si="26"/>
        <v>0.55110000000000281</v>
      </c>
      <c r="D343">
        <f t="shared" si="27"/>
        <v>-18.000000000000004</v>
      </c>
      <c r="E343">
        <f t="shared" si="28"/>
        <v>-2121.3535461451334</v>
      </c>
      <c r="F343">
        <f t="shared" si="29"/>
        <v>33.35830572666773</v>
      </c>
    </row>
    <row r="344" spans="1:6" x14ac:dyDescent="0.2">
      <c r="A344">
        <f>Calc!$B$41/1000+A343</f>
        <v>0.11970000000000075</v>
      </c>
      <c r="B344">
        <f t="shared" si="25"/>
        <v>9.1810424999999862E-2</v>
      </c>
      <c r="C344">
        <f t="shared" si="26"/>
        <v>0.54480000000000284</v>
      </c>
      <c r="D344">
        <f t="shared" si="27"/>
        <v>-18.000000000000004</v>
      </c>
      <c r="E344">
        <f t="shared" si="28"/>
        <v>-2121.3535461451334</v>
      </c>
      <c r="F344">
        <f t="shared" si="29"/>
        <v>33.560555573757206</v>
      </c>
    </row>
    <row r="345" spans="1:6" x14ac:dyDescent="0.2">
      <c r="A345">
        <f>Calc!$B$41/1000+A344</f>
        <v>0.12005000000000075</v>
      </c>
      <c r="B345">
        <f t="shared" si="25"/>
        <v>9.199889999999987E-2</v>
      </c>
      <c r="C345">
        <f t="shared" si="26"/>
        <v>0.53850000000000287</v>
      </c>
      <c r="D345">
        <f t="shared" si="27"/>
        <v>-18.000000000000004</v>
      </c>
      <c r="E345">
        <f t="shared" si="28"/>
        <v>-2121.3535461451334</v>
      </c>
      <c r="F345">
        <f t="shared" si="29"/>
        <v>33.760466628562057</v>
      </c>
    </row>
    <row r="346" spans="1:6" x14ac:dyDescent="0.2">
      <c r="A346">
        <f>Calc!$B$41/1000+A345</f>
        <v>0.12040000000000076</v>
      </c>
      <c r="B346">
        <f t="shared" si="25"/>
        <v>9.2185169999999872E-2</v>
      </c>
      <c r="C346">
        <f t="shared" si="26"/>
        <v>0.53220000000000289</v>
      </c>
      <c r="D346">
        <f t="shared" si="27"/>
        <v>-18.000000000000004</v>
      </c>
      <c r="E346">
        <f t="shared" si="28"/>
        <v>-2121.3535461451334</v>
      </c>
      <c r="F346">
        <f t="shared" si="29"/>
        <v>33.958038891082282</v>
      </c>
    </row>
    <row r="347" spans="1:6" x14ac:dyDescent="0.2">
      <c r="A347">
        <f>Calc!$B$41/1000+A346</f>
        <v>0.12075000000000076</v>
      </c>
      <c r="B347">
        <f t="shared" si="25"/>
        <v>9.2369234999999869E-2</v>
      </c>
      <c r="C347">
        <f t="shared" si="26"/>
        <v>0.52590000000000292</v>
      </c>
      <c r="D347">
        <f t="shared" si="27"/>
        <v>-18.000000000000004</v>
      </c>
      <c r="E347">
        <f t="shared" si="28"/>
        <v>-2121.3535461451334</v>
      </c>
      <c r="F347">
        <f t="shared" si="29"/>
        <v>34.153272361317882</v>
      </c>
    </row>
    <row r="348" spans="1:6" x14ac:dyDescent="0.2">
      <c r="A348">
        <f>Calc!$B$41/1000+A347</f>
        <v>0.12110000000000076</v>
      </c>
      <c r="B348">
        <f t="shared" si="25"/>
        <v>9.2551094999999875E-2</v>
      </c>
      <c r="C348">
        <f t="shared" si="26"/>
        <v>0.51960000000000295</v>
      </c>
      <c r="D348">
        <f t="shared" si="27"/>
        <v>-18.000000000000004</v>
      </c>
      <c r="E348">
        <f t="shared" si="28"/>
        <v>-2121.3535461451334</v>
      </c>
      <c r="F348">
        <f t="shared" si="29"/>
        <v>34.346167039268863</v>
      </c>
    </row>
    <row r="349" spans="1:6" x14ac:dyDescent="0.2">
      <c r="A349">
        <f>Calc!$B$41/1000+A348</f>
        <v>0.12145000000000077</v>
      </c>
      <c r="B349">
        <f t="shared" si="25"/>
        <v>9.2730749999999876E-2</v>
      </c>
      <c r="C349">
        <f t="shared" si="26"/>
        <v>0.51330000000000298</v>
      </c>
      <c r="D349">
        <f t="shared" si="27"/>
        <v>-18.000000000000004</v>
      </c>
      <c r="E349">
        <f t="shared" si="28"/>
        <v>-2121.3535461451334</v>
      </c>
      <c r="F349">
        <f t="shared" si="29"/>
        <v>34.536722924935219</v>
      </c>
    </row>
    <row r="350" spans="1:6" x14ac:dyDescent="0.2">
      <c r="A350">
        <f>Calc!$B$41/1000+A349</f>
        <v>0.12180000000000077</v>
      </c>
      <c r="B350">
        <f t="shared" si="25"/>
        <v>9.2908199999999871E-2</v>
      </c>
      <c r="C350">
        <f t="shared" si="26"/>
        <v>0.507000000000003</v>
      </c>
      <c r="D350">
        <f t="shared" si="27"/>
        <v>-18.000000000000004</v>
      </c>
      <c r="E350">
        <f t="shared" si="28"/>
        <v>-2121.3535461451334</v>
      </c>
      <c r="F350">
        <f t="shared" si="29"/>
        <v>34.72494001831695</v>
      </c>
    </row>
    <row r="351" spans="1:6" x14ac:dyDescent="0.2">
      <c r="A351">
        <f>Calc!$B$41/1000+A350</f>
        <v>0.12215000000000077</v>
      </c>
      <c r="B351">
        <f t="shared" si="25"/>
        <v>9.3083444999999876E-2</v>
      </c>
      <c r="C351">
        <f t="shared" si="26"/>
        <v>0.50070000000000303</v>
      </c>
      <c r="D351">
        <f t="shared" si="27"/>
        <v>-18.000000000000004</v>
      </c>
      <c r="E351">
        <f t="shared" si="28"/>
        <v>-2121.3535461451334</v>
      </c>
      <c r="F351">
        <f t="shared" si="29"/>
        <v>34.910818319414055</v>
      </c>
    </row>
    <row r="352" spans="1:6" x14ac:dyDescent="0.2">
      <c r="A352">
        <f>Calc!$B$41/1000+A351</f>
        <v>0.12250000000000077</v>
      </c>
      <c r="B352">
        <f t="shared" si="25"/>
        <v>9.3256484999999875E-2</v>
      </c>
      <c r="C352">
        <f t="shared" si="26"/>
        <v>0.494400000000003</v>
      </c>
      <c r="D352">
        <f t="shared" si="27"/>
        <v>-18.000000000000004</v>
      </c>
      <c r="E352">
        <f t="shared" si="28"/>
        <v>-2121.3535461451334</v>
      </c>
      <c r="F352">
        <f t="shared" si="29"/>
        <v>35.094357828226535</v>
      </c>
    </row>
    <row r="353" spans="1:6" x14ac:dyDescent="0.2">
      <c r="A353">
        <f>Calc!$B$41/1000+A352</f>
        <v>0.12285000000000078</v>
      </c>
      <c r="B353">
        <f t="shared" si="25"/>
        <v>9.3427319999999869E-2</v>
      </c>
      <c r="C353">
        <f t="shared" si="26"/>
        <v>0.48810000000000298</v>
      </c>
      <c r="D353">
        <f t="shared" si="27"/>
        <v>-18.000000000000004</v>
      </c>
      <c r="E353">
        <f t="shared" si="28"/>
        <v>-2121.3535461451334</v>
      </c>
      <c r="F353">
        <f t="shared" si="29"/>
        <v>35.275558544754389</v>
      </c>
    </row>
    <row r="354" spans="1:6" x14ac:dyDescent="0.2">
      <c r="A354">
        <f>Calc!$B$41/1000+A353</f>
        <v>0.12320000000000078</v>
      </c>
      <c r="B354">
        <f t="shared" si="25"/>
        <v>9.3595949999999872E-2</v>
      </c>
      <c r="C354">
        <f t="shared" si="26"/>
        <v>0.48180000000000295</v>
      </c>
      <c r="D354">
        <f t="shared" si="27"/>
        <v>-18.000000000000004</v>
      </c>
      <c r="E354">
        <f t="shared" si="28"/>
        <v>-2121.3535461451334</v>
      </c>
      <c r="F354">
        <f t="shared" si="29"/>
        <v>35.454420468997618</v>
      </c>
    </row>
    <row r="355" spans="1:6" x14ac:dyDescent="0.2">
      <c r="A355">
        <f>Calc!$B$41/1000+A354</f>
        <v>0.12355000000000078</v>
      </c>
      <c r="B355">
        <f t="shared" si="25"/>
        <v>9.376237499999987E-2</v>
      </c>
      <c r="C355">
        <f t="shared" si="26"/>
        <v>0.47550000000000292</v>
      </c>
      <c r="D355">
        <f t="shared" si="27"/>
        <v>-18.000000000000004</v>
      </c>
      <c r="E355">
        <f t="shared" si="28"/>
        <v>-2121.3535461451334</v>
      </c>
      <c r="F355">
        <f t="shared" si="29"/>
        <v>35.630943600956222</v>
      </c>
    </row>
    <row r="356" spans="1:6" x14ac:dyDescent="0.2">
      <c r="A356">
        <f>Calc!$B$41/1000+A355</f>
        <v>0.12390000000000079</v>
      </c>
      <c r="B356">
        <f t="shared" si="25"/>
        <v>9.3926594999999877E-2</v>
      </c>
      <c r="C356">
        <f t="shared" si="26"/>
        <v>0.46920000000000289</v>
      </c>
      <c r="D356">
        <f t="shared" si="27"/>
        <v>-18.000000000000004</v>
      </c>
      <c r="E356">
        <f t="shared" si="28"/>
        <v>-2121.3535461451334</v>
      </c>
      <c r="F356">
        <f t="shared" si="29"/>
        <v>35.8051279406302</v>
      </c>
    </row>
    <row r="357" spans="1:6" x14ac:dyDescent="0.2">
      <c r="A357">
        <f>Calc!$B$41/1000+A356</f>
        <v>0.12425000000000079</v>
      </c>
      <c r="B357">
        <f t="shared" si="25"/>
        <v>9.4088609999999878E-2</v>
      </c>
      <c r="C357">
        <f t="shared" si="26"/>
        <v>0.46290000000000286</v>
      </c>
      <c r="D357">
        <f t="shared" si="27"/>
        <v>-18.000000000000004</v>
      </c>
      <c r="E357">
        <f t="shared" si="28"/>
        <v>-2121.3535461451334</v>
      </c>
      <c r="F357">
        <f t="shared" si="29"/>
        <v>35.976973488019553</v>
      </c>
    </row>
    <row r="358" spans="1:6" x14ac:dyDescent="0.2">
      <c r="A358">
        <f>Calc!$B$41/1000+A357</f>
        <v>0.12460000000000079</v>
      </c>
      <c r="B358">
        <f t="shared" si="25"/>
        <v>9.4248419999999875E-2</v>
      </c>
      <c r="C358">
        <f t="shared" si="26"/>
        <v>0.45660000000000284</v>
      </c>
      <c r="D358">
        <f t="shared" si="27"/>
        <v>-18.000000000000004</v>
      </c>
      <c r="E358">
        <f t="shared" si="28"/>
        <v>-2121.3535461451334</v>
      </c>
      <c r="F358">
        <f t="shared" si="29"/>
        <v>36.14648024312428</v>
      </c>
    </row>
    <row r="359" spans="1:6" x14ac:dyDescent="0.2">
      <c r="A359">
        <f>Calc!$B$41/1000+A358</f>
        <v>0.1249500000000008</v>
      </c>
      <c r="B359">
        <f t="shared" si="25"/>
        <v>9.440602499999988E-2</v>
      </c>
      <c r="C359">
        <f t="shared" si="26"/>
        <v>0.45030000000000281</v>
      </c>
      <c r="D359">
        <f t="shared" si="27"/>
        <v>-18.000000000000004</v>
      </c>
      <c r="E359">
        <f t="shared" si="28"/>
        <v>-2121.3535461451334</v>
      </c>
      <c r="F359">
        <f t="shared" si="29"/>
        <v>36.313648205944382</v>
      </c>
    </row>
    <row r="360" spans="1:6" x14ac:dyDescent="0.2">
      <c r="A360">
        <f>Calc!$B$41/1000+A359</f>
        <v>0.1253000000000008</v>
      </c>
      <c r="B360">
        <f t="shared" si="25"/>
        <v>9.456142499999988E-2</v>
      </c>
      <c r="C360">
        <f t="shared" si="26"/>
        <v>0.44400000000000278</v>
      </c>
      <c r="D360">
        <f t="shared" si="27"/>
        <v>-18.000000000000004</v>
      </c>
      <c r="E360">
        <f t="shared" si="28"/>
        <v>-2121.3535461451334</v>
      </c>
      <c r="F360">
        <f t="shared" si="29"/>
        <v>36.478477376479859</v>
      </c>
    </row>
    <row r="361" spans="1:6" x14ac:dyDescent="0.2">
      <c r="A361">
        <f>Calc!$B$41/1000+A360</f>
        <v>0.12565000000000079</v>
      </c>
      <c r="B361">
        <f t="shared" si="25"/>
        <v>9.4714619999999874E-2</v>
      </c>
      <c r="C361">
        <f t="shared" si="26"/>
        <v>0.43770000000000275</v>
      </c>
      <c r="D361">
        <f t="shared" si="27"/>
        <v>-18.000000000000004</v>
      </c>
      <c r="E361">
        <f t="shared" si="28"/>
        <v>-2121.3535461451334</v>
      </c>
      <c r="F361">
        <f t="shared" si="29"/>
        <v>36.64096775473071</v>
      </c>
    </row>
    <row r="362" spans="1:6" x14ac:dyDescent="0.2">
      <c r="A362">
        <f>Calc!$B$41/1000+A361</f>
        <v>0.12600000000000078</v>
      </c>
      <c r="B362">
        <f t="shared" si="25"/>
        <v>9.4865609999999878E-2</v>
      </c>
      <c r="C362">
        <f t="shared" si="26"/>
        <v>0.43140000000000273</v>
      </c>
      <c r="D362">
        <f t="shared" si="27"/>
        <v>-18.000000000000004</v>
      </c>
      <c r="E362">
        <f t="shared" si="28"/>
        <v>-2121.3535461451334</v>
      </c>
      <c r="F362">
        <f t="shared" si="29"/>
        <v>36.801119340696935</v>
      </c>
    </row>
    <row r="363" spans="1:6" x14ac:dyDescent="0.2">
      <c r="A363">
        <f>Calc!$B$41/1000+A362</f>
        <v>0.12635000000000077</v>
      </c>
      <c r="B363">
        <f t="shared" si="25"/>
        <v>9.5014394999999877E-2</v>
      </c>
      <c r="C363">
        <f t="shared" si="26"/>
        <v>0.4251000000000027</v>
      </c>
      <c r="D363">
        <f t="shared" si="27"/>
        <v>-18.000000000000004</v>
      </c>
      <c r="E363">
        <f t="shared" si="28"/>
        <v>-2121.3535461451334</v>
      </c>
      <c r="F363">
        <f t="shared" si="29"/>
        <v>36.958932134378536</v>
      </c>
    </row>
    <row r="364" spans="1:6" x14ac:dyDescent="0.2">
      <c r="A364">
        <f>Calc!$B$41/1000+A363</f>
        <v>0.12670000000000076</v>
      </c>
      <c r="B364">
        <f t="shared" si="25"/>
        <v>9.5160974999999884E-2</v>
      </c>
      <c r="C364">
        <f t="shared" si="26"/>
        <v>0.41880000000000267</v>
      </c>
      <c r="D364">
        <f t="shared" si="27"/>
        <v>-18.000000000000004</v>
      </c>
      <c r="E364">
        <f t="shared" si="28"/>
        <v>-2121.3535461451334</v>
      </c>
      <c r="F364">
        <f t="shared" si="29"/>
        <v>37.114406135775511</v>
      </c>
    </row>
    <row r="365" spans="1:6" x14ac:dyDescent="0.2">
      <c r="A365">
        <f>Calc!$B$41/1000+A364</f>
        <v>0.12705000000000075</v>
      </c>
      <c r="B365">
        <f t="shared" si="25"/>
        <v>9.5305349999999886E-2</v>
      </c>
      <c r="C365">
        <f t="shared" si="26"/>
        <v>0.41250000000000264</v>
      </c>
      <c r="D365">
        <f t="shared" si="27"/>
        <v>-18.000000000000004</v>
      </c>
      <c r="E365">
        <f t="shared" si="28"/>
        <v>-2121.3535461451334</v>
      </c>
      <c r="F365">
        <f t="shared" si="29"/>
        <v>37.26754134488786</v>
      </c>
    </row>
    <row r="366" spans="1:6" x14ac:dyDescent="0.2">
      <c r="A366">
        <f>Calc!$B$41/1000+A365</f>
        <v>0.12740000000000073</v>
      </c>
      <c r="B366">
        <f t="shared" si="25"/>
        <v>9.5447519999999883E-2</v>
      </c>
      <c r="C366">
        <f t="shared" si="26"/>
        <v>0.40620000000000261</v>
      </c>
      <c r="D366">
        <f t="shared" si="27"/>
        <v>-18.000000000000004</v>
      </c>
      <c r="E366">
        <f t="shared" si="28"/>
        <v>-2121.3535461451334</v>
      </c>
      <c r="F366">
        <f t="shared" si="29"/>
        <v>37.418337761715591</v>
      </c>
    </row>
    <row r="367" spans="1:6" x14ac:dyDescent="0.2">
      <c r="A367">
        <f>Calc!$B$41/1000+A366</f>
        <v>0.12775000000000072</v>
      </c>
      <c r="B367">
        <f t="shared" si="25"/>
        <v>9.5587484999999889E-2</v>
      </c>
      <c r="C367">
        <f t="shared" si="26"/>
        <v>0.39990000000000259</v>
      </c>
      <c r="D367">
        <f t="shared" si="27"/>
        <v>-18.000000000000004</v>
      </c>
      <c r="E367">
        <f t="shared" si="28"/>
        <v>-2121.3535461451334</v>
      </c>
      <c r="F367">
        <f t="shared" si="29"/>
        <v>37.566795386258697</v>
      </c>
    </row>
    <row r="368" spans="1:6" x14ac:dyDescent="0.2">
      <c r="A368">
        <f>Calc!$B$41/1000+A367</f>
        <v>0.12810000000000071</v>
      </c>
      <c r="B368">
        <f t="shared" si="25"/>
        <v>9.5725244999999889E-2</v>
      </c>
      <c r="C368">
        <f t="shared" si="26"/>
        <v>0.39360000000000256</v>
      </c>
      <c r="D368">
        <f t="shared" si="27"/>
        <v>-18.000000000000004</v>
      </c>
      <c r="E368">
        <f t="shared" si="28"/>
        <v>-2121.3535461451334</v>
      </c>
      <c r="F368">
        <f t="shared" si="29"/>
        <v>37.712914218517177</v>
      </c>
    </row>
    <row r="369" spans="1:6" x14ac:dyDescent="0.2">
      <c r="A369">
        <f>Calc!$B$41/1000+A368</f>
        <v>0.1284500000000007</v>
      </c>
      <c r="B369">
        <f t="shared" si="25"/>
        <v>9.5860799999999885E-2</v>
      </c>
      <c r="C369">
        <f t="shared" si="26"/>
        <v>0.38730000000000253</v>
      </c>
      <c r="D369">
        <f t="shared" si="27"/>
        <v>-18.000000000000004</v>
      </c>
      <c r="E369">
        <f t="shared" si="28"/>
        <v>-2121.3535461451334</v>
      </c>
      <c r="F369">
        <f t="shared" si="29"/>
        <v>37.856694258491032</v>
      </c>
    </row>
    <row r="370" spans="1:6" x14ac:dyDescent="0.2">
      <c r="A370">
        <f>Calc!$B$41/1000+A369</f>
        <v>0.12880000000000069</v>
      </c>
      <c r="B370">
        <f t="shared" si="25"/>
        <v>9.5994149999999889E-2</v>
      </c>
      <c r="C370">
        <f t="shared" si="26"/>
        <v>0.3810000000000025</v>
      </c>
      <c r="D370">
        <f t="shared" si="27"/>
        <v>-18.000000000000004</v>
      </c>
      <c r="E370">
        <f t="shared" si="28"/>
        <v>-2121.3535461451334</v>
      </c>
      <c r="F370">
        <f t="shared" si="29"/>
        <v>37.998135506180262</v>
      </c>
    </row>
    <row r="371" spans="1:6" x14ac:dyDescent="0.2">
      <c r="A371">
        <f>Calc!$B$41/1000+A370</f>
        <v>0.12915000000000068</v>
      </c>
      <c r="B371">
        <f t="shared" si="25"/>
        <v>9.6125294999999888E-2</v>
      </c>
      <c r="C371">
        <f t="shared" si="26"/>
        <v>0.37470000000000248</v>
      </c>
      <c r="D371">
        <f t="shared" si="27"/>
        <v>-18.000000000000004</v>
      </c>
      <c r="E371">
        <f t="shared" si="28"/>
        <v>-2121.3535461451334</v>
      </c>
      <c r="F371">
        <f t="shared" si="29"/>
        <v>38.137237961584866</v>
      </c>
    </row>
    <row r="372" spans="1:6" x14ac:dyDescent="0.2">
      <c r="A372">
        <f>Calc!$B$41/1000+A371</f>
        <v>0.12950000000000067</v>
      </c>
      <c r="B372">
        <f t="shared" si="25"/>
        <v>9.6254234999999883E-2</v>
      </c>
      <c r="C372">
        <f t="shared" si="26"/>
        <v>0.36840000000000245</v>
      </c>
      <c r="D372">
        <f t="shared" si="27"/>
        <v>-18.000000000000004</v>
      </c>
      <c r="E372">
        <f t="shared" si="28"/>
        <v>-2121.3535461451334</v>
      </c>
      <c r="F372">
        <f t="shared" si="29"/>
        <v>38.274001624704844</v>
      </c>
    </row>
    <row r="373" spans="1:6" x14ac:dyDescent="0.2">
      <c r="A373">
        <f>Calc!$B$41/1000+A372</f>
        <v>0.12985000000000066</v>
      </c>
      <c r="B373">
        <f t="shared" si="25"/>
        <v>9.6380969999999885E-2</v>
      </c>
      <c r="C373">
        <f t="shared" si="26"/>
        <v>0.36210000000000242</v>
      </c>
      <c r="D373">
        <f t="shared" si="27"/>
        <v>-18.000000000000004</v>
      </c>
      <c r="E373">
        <f t="shared" si="28"/>
        <v>-2121.3535461451334</v>
      </c>
      <c r="F373">
        <f t="shared" si="29"/>
        <v>38.408426495540198</v>
      </c>
    </row>
    <row r="374" spans="1:6" x14ac:dyDescent="0.2">
      <c r="A374">
        <f>Calc!$B$41/1000+A373</f>
        <v>0.13020000000000065</v>
      </c>
      <c r="B374">
        <f t="shared" si="25"/>
        <v>9.6505499999999883E-2</v>
      </c>
      <c r="C374">
        <f t="shared" si="26"/>
        <v>0.35580000000000239</v>
      </c>
      <c r="D374">
        <f t="shared" si="27"/>
        <v>-18.000000000000004</v>
      </c>
      <c r="E374">
        <f t="shared" si="28"/>
        <v>-2121.3535461451334</v>
      </c>
      <c r="F374">
        <f t="shared" si="29"/>
        <v>38.540512574090926</v>
      </c>
    </row>
    <row r="375" spans="1:6" x14ac:dyDescent="0.2">
      <c r="A375">
        <f>Calc!$B$41/1000+A374</f>
        <v>0.13055000000000064</v>
      </c>
      <c r="B375">
        <f t="shared" si="25"/>
        <v>9.6627824999999889E-2</v>
      </c>
      <c r="C375">
        <f t="shared" si="26"/>
        <v>0.34950000000000236</v>
      </c>
      <c r="D375">
        <f t="shared" si="27"/>
        <v>-18.000000000000004</v>
      </c>
      <c r="E375">
        <f t="shared" si="28"/>
        <v>-2121.3535461451334</v>
      </c>
      <c r="F375">
        <f t="shared" si="29"/>
        <v>38.670259860357028</v>
      </c>
    </row>
    <row r="376" spans="1:6" x14ac:dyDescent="0.2">
      <c r="A376">
        <f>Calc!$B$41/1000+A375</f>
        <v>0.13090000000000063</v>
      </c>
      <c r="B376">
        <f t="shared" si="25"/>
        <v>9.6747944999999891E-2</v>
      </c>
      <c r="C376">
        <f t="shared" si="26"/>
        <v>0.34320000000000234</v>
      </c>
      <c r="D376">
        <f t="shared" si="27"/>
        <v>-18.000000000000004</v>
      </c>
      <c r="E376">
        <f t="shared" si="28"/>
        <v>-2121.3535461451334</v>
      </c>
      <c r="F376">
        <f t="shared" si="29"/>
        <v>38.797668354338505</v>
      </c>
    </row>
    <row r="377" spans="1:6" x14ac:dyDescent="0.2">
      <c r="A377">
        <f>Calc!$B$41/1000+A376</f>
        <v>0.13125000000000062</v>
      </c>
      <c r="B377">
        <f t="shared" si="25"/>
        <v>9.6865859999999887E-2</v>
      </c>
      <c r="C377">
        <f t="shared" si="26"/>
        <v>0.33690000000000231</v>
      </c>
      <c r="D377">
        <f t="shared" si="27"/>
        <v>-18.000000000000004</v>
      </c>
      <c r="E377">
        <f t="shared" si="28"/>
        <v>-2121.3535461451334</v>
      </c>
      <c r="F377">
        <f t="shared" si="29"/>
        <v>38.922738056035357</v>
      </c>
    </row>
    <row r="378" spans="1:6" x14ac:dyDescent="0.2">
      <c r="A378">
        <f>Calc!$B$41/1000+A377</f>
        <v>0.13160000000000061</v>
      </c>
      <c r="B378">
        <f t="shared" si="25"/>
        <v>9.6981569999999892E-2</v>
      </c>
      <c r="C378">
        <f t="shared" si="26"/>
        <v>0.33060000000000228</v>
      </c>
      <c r="D378">
        <f t="shared" si="27"/>
        <v>-18.000000000000004</v>
      </c>
      <c r="E378">
        <f t="shared" si="28"/>
        <v>-2121.3535461451334</v>
      </c>
      <c r="F378">
        <f t="shared" si="29"/>
        <v>39.045468965447583</v>
      </c>
    </row>
    <row r="379" spans="1:6" x14ac:dyDescent="0.2">
      <c r="A379">
        <f>Calc!$B$41/1000+A378</f>
        <v>0.13195000000000059</v>
      </c>
      <c r="B379">
        <f t="shared" si="25"/>
        <v>9.7095074999999892E-2</v>
      </c>
      <c r="C379">
        <f t="shared" si="26"/>
        <v>0.32430000000000225</v>
      </c>
      <c r="D379">
        <f t="shared" si="27"/>
        <v>-18.000000000000004</v>
      </c>
      <c r="E379">
        <f t="shared" si="28"/>
        <v>-2121.3535461451334</v>
      </c>
      <c r="F379">
        <f t="shared" si="29"/>
        <v>39.165861082575184</v>
      </c>
    </row>
    <row r="380" spans="1:6" x14ac:dyDescent="0.2">
      <c r="A380">
        <f>Calc!$B$41/1000+A379</f>
        <v>0.13230000000000058</v>
      </c>
      <c r="B380">
        <f t="shared" si="25"/>
        <v>9.7206374999999887E-2</v>
      </c>
      <c r="C380">
        <f t="shared" si="26"/>
        <v>0.31800000000000223</v>
      </c>
      <c r="D380">
        <f t="shared" si="27"/>
        <v>-18.000000000000004</v>
      </c>
      <c r="E380">
        <f t="shared" si="28"/>
        <v>-2121.3535461451334</v>
      </c>
      <c r="F380">
        <f t="shared" si="29"/>
        <v>39.283914407418159</v>
      </c>
    </row>
    <row r="381" spans="1:6" x14ac:dyDescent="0.2">
      <c r="A381">
        <f>Calc!$B$41/1000+A380</f>
        <v>0.13265000000000057</v>
      </c>
      <c r="B381">
        <f t="shared" si="25"/>
        <v>9.731546999999989E-2</v>
      </c>
      <c r="C381">
        <f t="shared" si="26"/>
        <v>0.3117000000000022</v>
      </c>
      <c r="D381">
        <f t="shared" si="27"/>
        <v>-18.000000000000004</v>
      </c>
      <c r="E381">
        <f t="shared" si="28"/>
        <v>-2121.3535461451334</v>
      </c>
      <c r="F381">
        <f t="shared" si="29"/>
        <v>39.399628939976509</v>
      </c>
    </row>
    <row r="382" spans="1:6" x14ac:dyDescent="0.2">
      <c r="A382">
        <f>Calc!$B$41/1000+A381</f>
        <v>0.13300000000000056</v>
      </c>
      <c r="B382">
        <f t="shared" si="25"/>
        <v>9.7422359999999888E-2</v>
      </c>
      <c r="C382">
        <f t="shared" si="26"/>
        <v>0.30540000000000217</v>
      </c>
      <c r="D382">
        <f t="shared" si="27"/>
        <v>-18.000000000000004</v>
      </c>
      <c r="E382">
        <f t="shared" si="28"/>
        <v>-2121.3535461451334</v>
      </c>
      <c r="F382">
        <f t="shared" si="29"/>
        <v>39.513004680250233</v>
      </c>
    </row>
    <row r="383" spans="1:6" x14ac:dyDescent="0.2">
      <c r="A383">
        <f>Calc!$B$41/1000+A382</f>
        <v>0.13335000000000055</v>
      </c>
      <c r="B383">
        <f t="shared" si="25"/>
        <v>9.7527044999999896E-2</v>
      </c>
      <c r="C383">
        <f t="shared" si="26"/>
        <v>0.29910000000000214</v>
      </c>
      <c r="D383">
        <f t="shared" si="27"/>
        <v>-18.000000000000004</v>
      </c>
      <c r="E383">
        <f t="shared" si="28"/>
        <v>-2121.3535461451334</v>
      </c>
      <c r="F383">
        <f t="shared" si="29"/>
        <v>39.624041628239333</v>
      </c>
    </row>
    <row r="384" spans="1:6" x14ac:dyDescent="0.2">
      <c r="A384">
        <f>Calc!$B$41/1000+A383</f>
        <v>0.13370000000000054</v>
      </c>
      <c r="B384">
        <f t="shared" si="25"/>
        <v>9.7629524999999898E-2</v>
      </c>
      <c r="C384">
        <f t="shared" si="26"/>
        <v>0.29280000000000211</v>
      </c>
      <c r="D384">
        <f t="shared" si="27"/>
        <v>-18.000000000000004</v>
      </c>
      <c r="E384">
        <f t="shared" si="28"/>
        <v>-2121.3535461451334</v>
      </c>
      <c r="F384">
        <f t="shared" si="29"/>
        <v>39.732739783943813</v>
      </c>
    </row>
    <row r="385" spans="1:6" x14ac:dyDescent="0.2">
      <c r="A385">
        <f>Calc!$B$41/1000+A384</f>
        <v>0.13405000000000053</v>
      </c>
      <c r="B385">
        <f t="shared" si="25"/>
        <v>9.7729799999999895E-2</v>
      </c>
      <c r="C385">
        <f t="shared" si="26"/>
        <v>0.28650000000000209</v>
      </c>
      <c r="D385">
        <f t="shared" si="27"/>
        <v>-18.000000000000004</v>
      </c>
      <c r="E385">
        <f t="shared" si="28"/>
        <v>-2121.3535461451334</v>
      </c>
      <c r="F385">
        <f t="shared" si="29"/>
        <v>39.839099147363669</v>
      </c>
    </row>
    <row r="386" spans="1:6" x14ac:dyDescent="0.2">
      <c r="A386">
        <f>Calc!$B$41/1000+A385</f>
        <v>0.13440000000000052</v>
      </c>
      <c r="B386">
        <f t="shared" si="25"/>
        <v>9.78278699999999E-2</v>
      </c>
      <c r="C386">
        <f t="shared" si="26"/>
        <v>0.28020000000000206</v>
      </c>
      <c r="D386">
        <f t="shared" si="27"/>
        <v>-18.000000000000004</v>
      </c>
      <c r="E386">
        <f t="shared" si="28"/>
        <v>-2121.3535461451334</v>
      </c>
      <c r="F386">
        <f t="shared" si="29"/>
        <v>39.943119718498899</v>
      </c>
    </row>
    <row r="387" spans="1:6" x14ac:dyDescent="0.2">
      <c r="A387">
        <f>Calc!$B$41/1000+A386</f>
        <v>0.13475000000000051</v>
      </c>
      <c r="B387">
        <f t="shared" si="25"/>
        <v>9.7923734999999901E-2</v>
      </c>
      <c r="C387">
        <f t="shared" si="26"/>
        <v>0.27390000000000203</v>
      </c>
      <c r="D387">
        <f t="shared" si="27"/>
        <v>-18.000000000000004</v>
      </c>
      <c r="E387">
        <f t="shared" si="28"/>
        <v>-2121.3535461451334</v>
      </c>
      <c r="F387">
        <f t="shared" si="29"/>
        <v>40.044801497349503</v>
      </c>
    </row>
    <row r="388" spans="1:6" x14ac:dyDescent="0.2">
      <c r="A388">
        <f>Calc!$B$41/1000+A387</f>
        <v>0.1351000000000005</v>
      </c>
      <c r="B388">
        <f t="shared" ref="B388:B451" si="30">C388*$A$3+B387</f>
        <v>9.8017394999999896E-2</v>
      </c>
      <c r="C388">
        <f t="shared" ref="C388:C451" si="31">IF(ISODD(VLOOKUP(A388,$M$4:$Q$15,5,TRUE)),C387+D388*$A$3,VLOOKUP(A388,$M$4:$Q$15,2,TRUE))</f>
        <v>0.267600000000002</v>
      </c>
      <c r="D388">
        <f t="shared" ref="D388:D451" si="32">VLOOKUP(A388,$M$4:$P$15,4,TRUE)</f>
        <v>-18.000000000000004</v>
      </c>
      <c r="E388">
        <f t="shared" ref="E388:E451" si="33">VLOOKUP(A388,$M$4:$P$15,3,TRUE)</f>
        <v>-2121.3535461451334</v>
      </c>
      <c r="F388">
        <f t="shared" ref="F388:F451" si="34">IF(C388*E388&gt;=0,F387,F387+ABS(C388*E388*0.5*$A$3))</f>
        <v>40.144144483915483</v>
      </c>
    </row>
    <row r="389" spans="1:6" x14ac:dyDescent="0.2">
      <c r="A389">
        <f>Calc!$B$41/1000+A388</f>
        <v>0.13545000000000049</v>
      </c>
      <c r="B389">
        <f t="shared" si="30"/>
        <v>9.81088499999999E-2</v>
      </c>
      <c r="C389">
        <f t="shared" si="31"/>
        <v>0.26130000000000198</v>
      </c>
      <c r="D389">
        <f t="shared" si="32"/>
        <v>-18.000000000000004</v>
      </c>
      <c r="E389">
        <f t="shared" si="33"/>
        <v>-2121.3535461451334</v>
      </c>
      <c r="F389">
        <f t="shared" si="34"/>
        <v>40.241148678196836</v>
      </c>
    </row>
    <row r="390" spans="1:6" x14ac:dyDescent="0.2">
      <c r="A390">
        <f>Calc!$B$41/1000+A389</f>
        <v>0.13580000000000048</v>
      </c>
      <c r="B390">
        <f t="shared" si="30"/>
        <v>9.8198099999999899E-2</v>
      </c>
      <c r="C390">
        <f t="shared" si="31"/>
        <v>0.25500000000000195</v>
      </c>
      <c r="D390">
        <f t="shared" si="32"/>
        <v>-18.000000000000004</v>
      </c>
      <c r="E390">
        <f t="shared" si="33"/>
        <v>-2121.3535461451334</v>
      </c>
      <c r="F390">
        <f t="shared" si="34"/>
        <v>40.335814080193565</v>
      </c>
    </row>
    <row r="391" spans="1:6" x14ac:dyDescent="0.2">
      <c r="A391">
        <f>Calc!$B$41/1000+A390</f>
        <v>0.13615000000000047</v>
      </c>
      <c r="B391">
        <f t="shared" si="30"/>
        <v>9.8285144999999893E-2</v>
      </c>
      <c r="C391">
        <f t="shared" si="31"/>
        <v>0.24870000000000195</v>
      </c>
      <c r="D391">
        <f t="shared" si="32"/>
        <v>-18.000000000000004</v>
      </c>
      <c r="E391">
        <f t="shared" si="33"/>
        <v>-2121.3535461451334</v>
      </c>
      <c r="F391">
        <f t="shared" si="34"/>
        <v>40.428140689905668</v>
      </c>
    </row>
    <row r="392" spans="1:6" x14ac:dyDescent="0.2">
      <c r="A392">
        <f>Calc!$B$41/1000+A391</f>
        <v>0.13650000000000045</v>
      </c>
      <c r="B392">
        <f t="shared" si="30"/>
        <v>9.8369984999999896E-2</v>
      </c>
      <c r="C392">
        <f t="shared" si="31"/>
        <v>0.24240000000000195</v>
      </c>
      <c r="D392">
        <f t="shared" si="32"/>
        <v>-18.000000000000004</v>
      </c>
      <c r="E392">
        <f t="shared" si="33"/>
        <v>-2121.3535461451334</v>
      </c>
      <c r="F392">
        <f t="shared" si="34"/>
        <v>40.518128507333145</v>
      </c>
    </row>
    <row r="393" spans="1:6" x14ac:dyDescent="0.2">
      <c r="A393">
        <f>Calc!$B$41/1000+A392</f>
        <v>0.13685000000000044</v>
      </c>
      <c r="B393">
        <f t="shared" si="30"/>
        <v>9.8452619999999894E-2</v>
      </c>
      <c r="C393">
        <f t="shared" si="31"/>
        <v>0.23610000000000195</v>
      </c>
      <c r="D393">
        <f t="shared" si="32"/>
        <v>-18.000000000000004</v>
      </c>
      <c r="E393">
        <f t="shared" si="33"/>
        <v>-2121.3535461451334</v>
      </c>
      <c r="F393">
        <f t="shared" si="34"/>
        <v>40.605777532475997</v>
      </c>
    </row>
    <row r="394" spans="1:6" x14ac:dyDescent="0.2">
      <c r="A394">
        <f>Calc!$B$41/1000+A393</f>
        <v>0.13720000000000043</v>
      </c>
      <c r="B394">
        <f t="shared" si="30"/>
        <v>9.85330499999999E-2</v>
      </c>
      <c r="C394">
        <f t="shared" si="31"/>
        <v>0.22980000000000195</v>
      </c>
      <c r="D394">
        <f t="shared" si="32"/>
        <v>-18.000000000000004</v>
      </c>
      <c r="E394">
        <f t="shared" si="33"/>
        <v>-2121.3535461451334</v>
      </c>
      <c r="F394">
        <f t="shared" si="34"/>
        <v>40.691087765334224</v>
      </c>
    </row>
    <row r="395" spans="1:6" x14ac:dyDescent="0.2">
      <c r="A395">
        <f>Calc!$B$41/1000+A394</f>
        <v>0.13755000000000042</v>
      </c>
      <c r="B395">
        <f t="shared" si="30"/>
        <v>9.8611274999999901E-2</v>
      </c>
      <c r="C395">
        <f t="shared" si="31"/>
        <v>0.22350000000000195</v>
      </c>
      <c r="D395">
        <f t="shared" si="32"/>
        <v>-18.000000000000004</v>
      </c>
      <c r="E395">
        <f t="shared" si="33"/>
        <v>-2121.3535461451334</v>
      </c>
      <c r="F395">
        <f t="shared" si="34"/>
        <v>40.774059205907825</v>
      </c>
    </row>
    <row r="396" spans="1:6" x14ac:dyDescent="0.2">
      <c r="A396">
        <f>Calc!$B$41/1000+A395</f>
        <v>0.13790000000000041</v>
      </c>
      <c r="B396">
        <f t="shared" si="30"/>
        <v>9.8687294999999897E-2</v>
      </c>
      <c r="C396">
        <f t="shared" si="31"/>
        <v>0.21720000000000195</v>
      </c>
      <c r="D396">
        <f t="shared" si="32"/>
        <v>-18.000000000000004</v>
      </c>
      <c r="E396">
        <f t="shared" si="33"/>
        <v>-2121.3535461451334</v>
      </c>
      <c r="F396">
        <f t="shared" si="34"/>
        <v>40.854691854196801</v>
      </c>
    </row>
    <row r="397" spans="1:6" x14ac:dyDescent="0.2">
      <c r="A397">
        <f>Calc!$B$41/1000+A396</f>
        <v>0.1382500000000004</v>
      </c>
      <c r="B397">
        <f t="shared" si="30"/>
        <v>9.8761109999999902E-2</v>
      </c>
      <c r="C397">
        <f t="shared" si="31"/>
        <v>0.21090000000000195</v>
      </c>
      <c r="D397">
        <f t="shared" si="32"/>
        <v>-18.000000000000004</v>
      </c>
      <c r="E397">
        <f t="shared" si="33"/>
        <v>-2121.3535461451334</v>
      </c>
      <c r="F397">
        <f t="shared" si="34"/>
        <v>40.932985710201152</v>
      </c>
    </row>
    <row r="398" spans="1:6" x14ac:dyDescent="0.2">
      <c r="A398">
        <f>Calc!$B$41/1000+A397</f>
        <v>0.13860000000000039</v>
      </c>
      <c r="B398">
        <f t="shared" si="30"/>
        <v>9.8832719999999902E-2</v>
      </c>
      <c r="C398">
        <f t="shared" si="31"/>
        <v>0.20460000000000195</v>
      </c>
      <c r="D398">
        <f t="shared" si="32"/>
        <v>-18.000000000000004</v>
      </c>
      <c r="E398">
        <f t="shared" si="33"/>
        <v>-2121.3535461451334</v>
      </c>
      <c r="F398">
        <f t="shared" si="34"/>
        <v>41.008940773920877</v>
      </c>
    </row>
    <row r="399" spans="1:6" x14ac:dyDescent="0.2">
      <c r="A399">
        <f>Calc!$B$41/1000+A398</f>
        <v>0.13895000000000038</v>
      </c>
      <c r="B399">
        <f t="shared" si="30"/>
        <v>9.8902124999999896E-2</v>
      </c>
      <c r="C399">
        <f t="shared" si="31"/>
        <v>0.19830000000000195</v>
      </c>
      <c r="D399">
        <f t="shared" si="32"/>
        <v>-18.000000000000004</v>
      </c>
      <c r="E399">
        <f t="shared" si="33"/>
        <v>-2121.3535461451334</v>
      </c>
      <c r="F399">
        <f t="shared" si="34"/>
        <v>41.082557045355976</v>
      </c>
    </row>
    <row r="400" spans="1:6" x14ac:dyDescent="0.2">
      <c r="A400">
        <f>Calc!$B$41/1000+A399</f>
        <v>0.13930000000000037</v>
      </c>
      <c r="B400">
        <f t="shared" si="30"/>
        <v>9.89693249999999E-2</v>
      </c>
      <c r="C400">
        <f t="shared" si="31"/>
        <v>0.19200000000000195</v>
      </c>
      <c r="D400">
        <f t="shared" si="32"/>
        <v>-18.000000000000004</v>
      </c>
      <c r="E400">
        <f t="shared" si="33"/>
        <v>-2121.3535461451334</v>
      </c>
      <c r="F400">
        <f t="shared" si="34"/>
        <v>41.153834524506451</v>
      </c>
    </row>
    <row r="401" spans="1:6" x14ac:dyDescent="0.2">
      <c r="A401">
        <f>Calc!$B$41/1000+A400</f>
        <v>0.13965000000000036</v>
      </c>
      <c r="B401">
        <f t="shared" si="30"/>
        <v>9.9034319999999898E-2</v>
      </c>
      <c r="C401">
        <f t="shared" si="31"/>
        <v>0.18570000000000195</v>
      </c>
      <c r="D401">
        <f t="shared" si="32"/>
        <v>-18.000000000000004</v>
      </c>
      <c r="E401">
        <f t="shared" si="33"/>
        <v>-2121.3535461451334</v>
      </c>
      <c r="F401">
        <f t="shared" si="34"/>
        <v>41.222773211372299</v>
      </c>
    </row>
    <row r="402" spans="1:6" x14ac:dyDescent="0.2">
      <c r="A402">
        <f>Calc!$B$41/1000+A401</f>
        <v>0.14000000000000035</v>
      </c>
      <c r="B402">
        <f t="shared" si="30"/>
        <v>9.9097109999999905E-2</v>
      </c>
      <c r="C402">
        <f t="shared" si="31"/>
        <v>0.17940000000000195</v>
      </c>
      <c r="D402">
        <f t="shared" si="32"/>
        <v>-18.000000000000004</v>
      </c>
      <c r="E402">
        <f t="shared" si="33"/>
        <v>-2121.3535461451334</v>
      </c>
      <c r="F402">
        <f t="shared" si="34"/>
        <v>41.28937310595353</v>
      </c>
    </row>
    <row r="403" spans="1:6" x14ac:dyDescent="0.2">
      <c r="A403">
        <f>Calc!$B$41/1000+A402</f>
        <v>0.14035000000000034</v>
      </c>
      <c r="B403">
        <f t="shared" si="30"/>
        <v>9.9157694999999907E-2</v>
      </c>
      <c r="C403">
        <f t="shared" si="31"/>
        <v>0.17310000000000195</v>
      </c>
      <c r="D403">
        <f t="shared" si="32"/>
        <v>-18.000000000000004</v>
      </c>
      <c r="E403">
        <f t="shared" si="33"/>
        <v>-2121.3535461451334</v>
      </c>
      <c r="F403">
        <f t="shared" si="34"/>
        <v>41.353634208250135</v>
      </c>
    </row>
    <row r="404" spans="1:6" x14ac:dyDescent="0.2">
      <c r="A404">
        <f>Calc!$B$41/1000+A403</f>
        <v>0.14070000000000032</v>
      </c>
      <c r="B404">
        <f t="shared" si="30"/>
        <v>9.9216074999999904E-2</v>
      </c>
      <c r="C404">
        <f t="shared" si="31"/>
        <v>0.16680000000000195</v>
      </c>
      <c r="D404">
        <f t="shared" si="32"/>
        <v>-18.000000000000004</v>
      </c>
      <c r="E404">
        <f t="shared" si="33"/>
        <v>-2121.3535461451334</v>
      </c>
      <c r="F404">
        <f t="shared" si="34"/>
        <v>41.415556518262115</v>
      </c>
    </row>
    <row r="405" spans="1:6" x14ac:dyDescent="0.2">
      <c r="A405">
        <f>Calc!$B$41/1000+A404</f>
        <v>0.14105000000000031</v>
      </c>
      <c r="B405">
        <f t="shared" si="30"/>
        <v>9.9272249999999909E-2</v>
      </c>
      <c r="C405">
        <f t="shared" si="31"/>
        <v>0.16050000000000195</v>
      </c>
      <c r="D405">
        <f t="shared" si="32"/>
        <v>-18.000000000000004</v>
      </c>
      <c r="E405">
        <f t="shared" si="33"/>
        <v>-2121.3535461451334</v>
      </c>
      <c r="F405">
        <f t="shared" si="34"/>
        <v>41.475140035989469</v>
      </c>
    </row>
    <row r="406" spans="1:6" x14ac:dyDescent="0.2">
      <c r="A406">
        <f>Calc!$B$41/1000+A405</f>
        <v>0.1414000000000003</v>
      </c>
      <c r="B406">
        <f t="shared" si="30"/>
        <v>9.932621999999991E-2</v>
      </c>
      <c r="C406">
        <f t="shared" si="31"/>
        <v>0.15420000000000195</v>
      </c>
      <c r="D406">
        <f t="shared" si="32"/>
        <v>-18.000000000000004</v>
      </c>
      <c r="E406">
        <f t="shared" si="33"/>
        <v>-2121.3535461451334</v>
      </c>
      <c r="F406">
        <f t="shared" si="34"/>
        <v>41.532384761432198</v>
      </c>
    </row>
    <row r="407" spans="1:6" x14ac:dyDescent="0.2">
      <c r="A407">
        <f>Calc!$B$41/1000+A406</f>
        <v>0.14175000000000029</v>
      </c>
      <c r="B407">
        <f t="shared" si="30"/>
        <v>9.9377984999999905E-2</v>
      </c>
      <c r="C407">
        <f t="shared" si="31"/>
        <v>0.14790000000000195</v>
      </c>
      <c r="D407">
        <f t="shared" si="32"/>
        <v>-18.000000000000004</v>
      </c>
      <c r="E407">
        <f t="shared" si="33"/>
        <v>-2121.3535461451334</v>
      </c>
      <c r="F407">
        <f t="shared" si="34"/>
        <v>41.587290694590301</v>
      </c>
    </row>
    <row r="408" spans="1:6" x14ac:dyDescent="0.2">
      <c r="A408">
        <f>Calc!$B$41/1000+A407</f>
        <v>0.14210000000000028</v>
      </c>
      <c r="B408">
        <f t="shared" si="30"/>
        <v>9.9427544999999909E-2</v>
      </c>
      <c r="C408">
        <f t="shared" si="31"/>
        <v>0.14160000000000195</v>
      </c>
      <c r="D408">
        <f t="shared" si="32"/>
        <v>-18.000000000000004</v>
      </c>
      <c r="E408">
        <f t="shared" si="33"/>
        <v>-2121.3535461451334</v>
      </c>
      <c r="F408">
        <f t="shared" si="34"/>
        <v>41.639857835463779</v>
      </c>
    </row>
    <row r="409" spans="1:6" x14ac:dyDescent="0.2">
      <c r="A409">
        <f>Calc!$B$41/1000+A408</f>
        <v>0.14245000000000027</v>
      </c>
      <c r="B409">
        <f t="shared" si="30"/>
        <v>9.9474899999999908E-2</v>
      </c>
      <c r="C409">
        <f t="shared" si="31"/>
        <v>0.13530000000000195</v>
      </c>
      <c r="D409">
        <f t="shared" si="32"/>
        <v>-18.000000000000004</v>
      </c>
      <c r="E409">
        <f t="shared" si="33"/>
        <v>-2121.3535461451334</v>
      </c>
      <c r="F409">
        <f t="shared" si="34"/>
        <v>41.690086184052632</v>
      </c>
    </row>
    <row r="410" spans="1:6" x14ac:dyDescent="0.2">
      <c r="A410">
        <f>Calc!$B$41/1000+A409</f>
        <v>0.14280000000000026</v>
      </c>
      <c r="B410">
        <f t="shared" si="30"/>
        <v>9.9520049999999902E-2</v>
      </c>
      <c r="C410">
        <f t="shared" si="31"/>
        <v>0.12900000000000195</v>
      </c>
      <c r="D410">
        <f t="shared" si="32"/>
        <v>-18.000000000000004</v>
      </c>
      <c r="E410">
        <f t="shared" si="33"/>
        <v>-2121.3535461451334</v>
      </c>
      <c r="F410">
        <f t="shared" si="34"/>
        <v>41.737975740356859</v>
      </c>
    </row>
    <row r="411" spans="1:6" x14ac:dyDescent="0.2">
      <c r="A411">
        <f>Calc!$B$41/1000+A410</f>
        <v>0.14315000000000025</v>
      </c>
      <c r="B411">
        <f t="shared" si="30"/>
        <v>9.9562994999999904E-2</v>
      </c>
      <c r="C411">
        <f t="shared" si="31"/>
        <v>0.12270000000000195</v>
      </c>
      <c r="D411">
        <f t="shared" si="32"/>
        <v>-18.000000000000004</v>
      </c>
      <c r="E411">
        <f t="shared" si="33"/>
        <v>-2121.3535461451334</v>
      </c>
      <c r="F411">
        <f t="shared" si="34"/>
        <v>41.783526504376461</v>
      </c>
    </row>
    <row r="412" spans="1:6" x14ac:dyDescent="0.2">
      <c r="A412">
        <f>Calc!$B$41/1000+A411</f>
        <v>0.14350000000000024</v>
      </c>
      <c r="B412">
        <f t="shared" si="30"/>
        <v>9.9603734999999902E-2</v>
      </c>
      <c r="C412">
        <f t="shared" si="31"/>
        <v>0.11640000000000195</v>
      </c>
      <c r="D412">
        <f t="shared" si="32"/>
        <v>-18.000000000000004</v>
      </c>
      <c r="E412">
        <f t="shared" si="33"/>
        <v>-2121.3535461451334</v>
      </c>
      <c r="F412">
        <f t="shared" si="34"/>
        <v>41.826738476111437</v>
      </c>
    </row>
    <row r="413" spans="1:6" x14ac:dyDescent="0.2">
      <c r="A413">
        <f>Calc!$B$41/1000+A412</f>
        <v>0.14385000000000023</v>
      </c>
      <c r="B413">
        <f t="shared" si="30"/>
        <v>9.9642269999999908E-2</v>
      </c>
      <c r="C413">
        <f t="shared" si="31"/>
        <v>0.11010000000000195</v>
      </c>
      <c r="D413">
        <f t="shared" si="32"/>
        <v>-18.000000000000004</v>
      </c>
      <c r="E413">
        <f t="shared" si="33"/>
        <v>-2121.3535461451334</v>
      </c>
      <c r="F413">
        <f t="shared" si="34"/>
        <v>41.867611655561788</v>
      </c>
    </row>
    <row r="414" spans="1:6" x14ac:dyDescent="0.2">
      <c r="A414">
        <f>Calc!$B$41/1000+A413</f>
        <v>0.14420000000000022</v>
      </c>
      <c r="B414">
        <f t="shared" si="30"/>
        <v>9.9678599999999909E-2</v>
      </c>
      <c r="C414">
        <f t="shared" si="31"/>
        <v>0.10380000000000195</v>
      </c>
      <c r="D414">
        <f t="shared" si="32"/>
        <v>-18.000000000000004</v>
      </c>
      <c r="E414">
        <f t="shared" si="33"/>
        <v>-2121.3535461451334</v>
      </c>
      <c r="F414">
        <f t="shared" si="34"/>
        <v>41.906146042727514</v>
      </c>
    </row>
    <row r="415" spans="1:6" x14ac:dyDescent="0.2">
      <c r="A415">
        <f>Calc!$B$41/1000+A414</f>
        <v>0.14455000000000021</v>
      </c>
      <c r="B415">
        <f t="shared" si="30"/>
        <v>9.9712724999999905E-2</v>
      </c>
      <c r="C415">
        <f t="shared" si="31"/>
        <v>9.7500000000001946E-2</v>
      </c>
      <c r="D415">
        <f t="shared" si="32"/>
        <v>-18.000000000000004</v>
      </c>
      <c r="E415">
        <f t="shared" si="33"/>
        <v>-2121.3535461451334</v>
      </c>
      <c r="F415">
        <f t="shared" si="34"/>
        <v>41.942341637608614</v>
      </c>
    </row>
    <row r="416" spans="1:6" x14ac:dyDescent="0.2">
      <c r="A416">
        <f>Calc!$B$41/1000+A415</f>
        <v>0.1449000000000002</v>
      </c>
      <c r="B416">
        <f t="shared" si="30"/>
        <v>9.974464499999991E-2</v>
      </c>
      <c r="C416">
        <f t="shared" si="31"/>
        <v>9.1200000000001946E-2</v>
      </c>
      <c r="D416">
        <f t="shared" si="32"/>
        <v>-18.000000000000004</v>
      </c>
      <c r="E416">
        <f t="shared" si="33"/>
        <v>-2121.3535461451334</v>
      </c>
      <c r="F416">
        <f t="shared" si="34"/>
        <v>41.976198440205089</v>
      </c>
    </row>
    <row r="417" spans="1:6" x14ac:dyDescent="0.2">
      <c r="A417">
        <f>Calc!$B$41/1000+A416</f>
        <v>0.14525000000000018</v>
      </c>
      <c r="B417">
        <f t="shared" si="30"/>
        <v>9.9774359999999909E-2</v>
      </c>
      <c r="C417">
        <f t="shared" si="31"/>
        <v>8.4900000000001946E-2</v>
      </c>
      <c r="D417">
        <f t="shared" si="32"/>
        <v>-18.000000000000004</v>
      </c>
      <c r="E417">
        <f t="shared" si="33"/>
        <v>-2121.3535461451334</v>
      </c>
      <c r="F417">
        <f t="shared" si="34"/>
        <v>42.007716450516938</v>
      </c>
    </row>
    <row r="418" spans="1:6" x14ac:dyDescent="0.2">
      <c r="A418">
        <f>Calc!$B$41/1000+A417</f>
        <v>0.14560000000000017</v>
      </c>
      <c r="B418">
        <f t="shared" si="30"/>
        <v>9.9801869999999904E-2</v>
      </c>
      <c r="C418">
        <f t="shared" si="31"/>
        <v>7.8600000000001946E-2</v>
      </c>
      <c r="D418">
        <f t="shared" si="32"/>
        <v>-18.000000000000004</v>
      </c>
      <c r="E418">
        <f t="shared" si="33"/>
        <v>-2121.3535461451334</v>
      </c>
      <c r="F418">
        <f t="shared" si="34"/>
        <v>42.036895668544162</v>
      </c>
    </row>
    <row r="419" spans="1:6" x14ac:dyDescent="0.2">
      <c r="A419">
        <f>Calc!$B$41/1000+A418</f>
        <v>0.14595000000000016</v>
      </c>
      <c r="B419">
        <f t="shared" si="30"/>
        <v>9.9827174999999907E-2</v>
      </c>
      <c r="C419">
        <f t="shared" si="31"/>
        <v>7.2300000000001946E-2</v>
      </c>
      <c r="D419">
        <f t="shared" si="32"/>
        <v>-18.000000000000004</v>
      </c>
      <c r="E419">
        <f t="shared" si="33"/>
        <v>-2121.3535461451334</v>
      </c>
      <c r="F419">
        <f t="shared" si="34"/>
        <v>42.06373609428676</v>
      </c>
    </row>
    <row r="420" spans="1:6" x14ac:dyDescent="0.2">
      <c r="A420">
        <f>Calc!$B$41/1000+A419</f>
        <v>0.14630000000000015</v>
      </c>
      <c r="B420">
        <f t="shared" si="30"/>
        <v>9.9850274999999905E-2</v>
      </c>
      <c r="C420">
        <f t="shared" si="31"/>
        <v>6.6000000000001946E-2</v>
      </c>
      <c r="D420">
        <f t="shared" si="32"/>
        <v>-18.000000000000004</v>
      </c>
      <c r="E420">
        <f t="shared" si="33"/>
        <v>-2121.3535461451334</v>
      </c>
      <c r="F420">
        <f t="shared" si="34"/>
        <v>42.08823772774474</v>
      </c>
    </row>
    <row r="421" spans="1:6" x14ac:dyDescent="0.2">
      <c r="A421">
        <f>Calc!$B$41/1000+A420</f>
        <v>0.14665000000000014</v>
      </c>
      <c r="B421">
        <f t="shared" si="30"/>
        <v>9.9871169999999912E-2</v>
      </c>
      <c r="C421">
        <f t="shared" si="31"/>
        <v>5.9700000000001946E-2</v>
      </c>
      <c r="D421">
        <f t="shared" si="32"/>
        <v>-18.000000000000004</v>
      </c>
      <c r="E421">
        <f t="shared" si="33"/>
        <v>-2121.3535461451334</v>
      </c>
      <c r="F421">
        <f t="shared" si="34"/>
        <v>42.110400568918095</v>
      </c>
    </row>
    <row r="422" spans="1:6" x14ac:dyDescent="0.2">
      <c r="A422">
        <f>Calc!$B$41/1000+A421</f>
        <v>0.14700000000000013</v>
      </c>
      <c r="B422">
        <f t="shared" si="30"/>
        <v>9.9889859999999914E-2</v>
      </c>
      <c r="C422">
        <f t="shared" si="31"/>
        <v>5.3400000000001946E-2</v>
      </c>
      <c r="D422">
        <f t="shared" si="32"/>
        <v>-18.000000000000004</v>
      </c>
      <c r="E422">
        <f t="shared" si="33"/>
        <v>-2121.3535461451334</v>
      </c>
      <c r="F422">
        <f t="shared" si="34"/>
        <v>42.130224617806824</v>
      </c>
    </row>
    <row r="423" spans="1:6" x14ac:dyDescent="0.2">
      <c r="A423">
        <f>Calc!$B$41/1000+A422</f>
        <v>0.14735000000000012</v>
      </c>
      <c r="B423">
        <f t="shared" si="30"/>
        <v>9.990634499999991E-2</v>
      </c>
      <c r="C423">
        <f t="shared" si="31"/>
        <v>4.7100000000001946E-2</v>
      </c>
      <c r="D423">
        <f t="shared" si="32"/>
        <v>-18.000000000000004</v>
      </c>
      <c r="E423">
        <f t="shared" si="33"/>
        <v>-2121.3535461451334</v>
      </c>
      <c r="F423">
        <f t="shared" si="34"/>
        <v>42.147709874410928</v>
      </c>
    </row>
    <row r="424" spans="1:6" x14ac:dyDescent="0.2">
      <c r="A424">
        <f>Calc!$B$41/1000+A423</f>
        <v>0.14770000000000011</v>
      </c>
      <c r="B424">
        <f t="shared" si="30"/>
        <v>9.9920624999999916E-2</v>
      </c>
      <c r="C424">
        <f t="shared" si="31"/>
        <v>4.0800000000001946E-2</v>
      </c>
      <c r="D424">
        <f t="shared" si="32"/>
        <v>-18.000000000000004</v>
      </c>
      <c r="E424">
        <f t="shared" si="33"/>
        <v>-2121.3535461451334</v>
      </c>
      <c r="F424">
        <f t="shared" si="34"/>
        <v>42.162856338730407</v>
      </c>
    </row>
    <row r="425" spans="1:6" x14ac:dyDescent="0.2">
      <c r="A425">
        <f>Calc!$B$41/1000+A424</f>
        <v>0.1480500000000001</v>
      </c>
      <c r="B425">
        <f t="shared" si="30"/>
        <v>9.9932699999999916E-2</v>
      </c>
      <c r="C425">
        <f t="shared" si="31"/>
        <v>3.4500000000001946E-2</v>
      </c>
      <c r="D425">
        <f t="shared" si="32"/>
        <v>-18.000000000000004</v>
      </c>
      <c r="E425">
        <f t="shared" si="33"/>
        <v>-2121.3535461451334</v>
      </c>
      <c r="F425">
        <f t="shared" si="34"/>
        <v>42.17566401076526</v>
      </c>
    </row>
    <row r="426" spans="1:6" x14ac:dyDescent="0.2">
      <c r="A426">
        <f>Calc!$B$41/1000+A425</f>
        <v>0.14840000000000009</v>
      </c>
      <c r="B426">
        <f t="shared" si="30"/>
        <v>9.9942569999999911E-2</v>
      </c>
      <c r="C426">
        <f t="shared" si="31"/>
        <v>2.8200000000001946E-2</v>
      </c>
      <c r="D426">
        <f t="shared" si="32"/>
        <v>-18.000000000000004</v>
      </c>
      <c r="E426">
        <f t="shared" si="33"/>
        <v>-2121.3535461451334</v>
      </c>
      <c r="F426">
        <f t="shared" si="34"/>
        <v>42.186132890515488</v>
      </c>
    </row>
    <row r="427" spans="1:6" x14ac:dyDescent="0.2">
      <c r="A427">
        <f>Calc!$B$41/1000+A426</f>
        <v>0.14875000000000008</v>
      </c>
      <c r="B427">
        <f t="shared" si="30"/>
        <v>9.9950234999999915E-2</v>
      </c>
      <c r="C427">
        <f t="shared" si="31"/>
        <v>2.1900000000001946E-2</v>
      </c>
      <c r="D427">
        <f t="shared" si="32"/>
        <v>-18.000000000000004</v>
      </c>
      <c r="E427">
        <f t="shared" si="33"/>
        <v>-2121.3535461451334</v>
      </c>
      <c r="F427">
        <f t="shared" si="34"/>
        <v>42.19426297798109</v>
      </c>
    </row>
    <row r="428" spans="1:6" x14ac:dyDescent="0.2">
      <c r="A428">
        <f>Calc!$B$41/1000+A427</f>
        <v>0.14910000000000007</v>
      </c>
      <c r="B428">
        <f t="shared" si="30"/>
        <v>9.9955694999999914E-2</v>
      </c>
      <c r="C428">
        <f t="shared" si="31"/>
        <v>1.5600000000001946E-2</v>
      </c>
      <c r="D428">
        <f t="shared" si="32"/>
        <v>-18.000000000000004</v>
      </c>
      <c r="E428">
        <f t="shared" si="33"/>
        <v>-2121.3535461451334</v>
      </c>
      <c r="F428">
        <f t="shared" si="34"/>
        <v>42.200054273162067</v>
      </c>
    </row>
    <row r="429" spans="1:6" x14ac:dyDescent="0.2">
      <c r="A429">
        <f>Calc!$B$41/1000+A428</f>
        <v>0.14945000000000006</v>
      </c>
      <c r="B429">
        <f t="shared" si="30"/>
        <v>9.9958949999999921E-2</v>
      </c>
      <c r="C429">
        <f t="shared" si="31"/>
        <v>9.3000000000019456E-3</v>
      </c>
      <c r="D429">
        <f t="shared" si="32"/>
        <v>-18.000000000000004</v>
      </c>
      <c r="E429">
        <f t="shared" si="33"/>
        <v>-2121.3535461451334</v>
      </c>
      <c r="F429">
        <f t="shared" si="34"/>
        <v>42.203506776058418</v>
      </c>
    </row>
    <row r="430" spans="1:6" x14ac:dyDescent="0.2">
      <c r="A430">
        <f>Calc!$B$41/1000+A429</f>
        <v>0.14980000000000004</v>
      </c>
      <c r="B430">
        <f t="shared" si="30"/>
        <v>9.9959999999999924E-2</v>
      </c>
      <c r="C430">
        <f t="shared" si="31"/>
        <v>3.0000000000019447E-3</v>
      </c>
      <c r="D430">
        <f t="shared" si="32"/>
        <v>-18.000000000000004</v>
      </c>
      <c r="E430">
        <f t="shared" si="33"/>
        <v>-2121.3535461451334</v>
      </c>
      <c r="F430">
        <f t="shared" si="34"/>
        <v>42.204620486670144</v>
      </c>
    </row>
    <row r="431" spans="1:6" x14ac:dyDescent="0.2">
      <c r="A431">
        <f>Calc!$B$41/1000+A430</f>
        <v>0.15015000000000003</v>
      </c>
      <c r="B431">
        <f t="shared" si="30"/>
        <v>9.9959999999999924E-2</v>
      </c>
      <c r="C431">
        <f t="shared" si="31"/>
        <v>0</v>
      </c>
      <c r="D431">
        <f t="shared" si="32"/>
        <v>0</v>
      </c>
      <c r="E431">
        <f t="shared" si="33"/>
        <v>0</v>
      </c>
      <c r="F431">
        <f t="shared" si="34"/>
        <v>42.204620486670144</v>
      </c>
    </row>
    <row r="432" spans="1:6" x14ac:dyDescent="0.2">
      <c r="A432">
        <f>Calc!$B$41/1000+A431</f>
        <v>0.15050000000000002</v>
      </c>
      <c r="B432">
        <f t="shared" si="30"/>
        <v>9.9959999999999924E-2</v>
      </c>
      <c r="C432">
        <f t="shared" si="31"/>
        <v>0</v>
      </c>
      <c r="D432">
        <f t="shared" si="32"/>
        <v>0</v>
      </c>
      <c r="E432">
        <f t="shared" si="33"/>
        <v>0</v>
      </c>
      <c r="F432">
        <f t="shared" si="34"/>
        <v>42.204620486670144</v>
      </c>
    </row>
    <row r="433" spans="1:6" x14ac:dyDescent="0.2">
      <c r="A433">
        <f>Calc!$B$41/1000+A432</f>
        <v>0.15085000000000001</v>
      </c>
      <c r="B433">
        <f t="shared" si="30"/>
        <v>9.9959999999999924E-2</v>
      </c>
      <c r="C433">
        <f t="shared" si="31"/>
        <v>0</v>
      </c>
      <c r="D433">
        <f t="shared" si="32"/>
        <v>0</v>
      </c>
      <c r="E433">
        <f t="shared" si="33"/>
        <v>0</v>
      </c>
      <c r="F433">
        <f t="shared" si="34"/>
        <v>42.204620486670144</v>
      </c>
    </row>
    <row r="434" spans="1:6" x14ac:dyDescent="0.2">
      <c r="A434">
        <f>Calc!$B$41/1000+A433</f>
        <v>0.1512</v>
      </c>
      <c r="B434">
        <f t="shared" si="30"/>
        <v>9.9959999999999924E-2</v>
      </c>
      <c r="C434">
        <f t="shared" si="31"/>
        <v>0</v>
      </c>
      <c r="D434">
        <f t="shared" si="32"/>
        <v>0</v>
      </c>
      <c r="E434">
        <f t="shared" si="33"/>
        <v>0</v>
      </c>
      <c r="F434">
        <f t="shared" si="34"/>
        <v>42.204620486670144</v>
      </c>
    </row>
    <row r="435" spans="1:6" x14ac:dyDescent="0.2">
      <c r="A435">
        <f>Calc!$B$41/1000+A434</f>
        <v>0.15154999999999999</v>
      </c>
      <c r="B435">
        <f t="shared" si="30"/>
        <v>9.9959999999999924E-2</v>
      </c>
      <c r="C435">
        <f t="shared" si="31"/>
        <v>0</v>
      </c>
      <c r="D435">
        <f t="shared" si="32"/>
        <v>0</v>
      </c>
      <c r="E435">
        <f t="shared" si="33"/>
        <v>0</v>
      </c>
      <c r="F435">
        <f t="shared" si="34"/>
        <v>42.204620486670144</v>
      </c>
    </row>
    <row r="436" spans="1:6" x14ac:dyDescent="0.2">
      <c r="A436">
        <f>Calc!$B$41/1000+A435</f>
        <v>0.15189999999999998</v>
      </c>
      <c r="B436">
        <f t="shared" si="30"/>
        <v>9.9959999999999924E-2</v>
      </c>
      <c r="C436">
        <f t="shared" si="31"/>
        <v>0</v>
      </c>
      <c r="D436">
        <f t="shared" si="32"/>
        <v>0</v>
      </c>
      <c r="E436">
        <f t="shared" si="33"/>
        <v>0</v>
      </c>
      <c r="F436">
        <f t="shared" si="34"/>
        <v>42.204620486670144</v>
      </c>
    </row>
    <row r="437" spans="1:6" x14ac:dyDescent="0.2">
      <c r="A437">
        <f>Calc!$B$41/1000+A436</f>
        <v>0.15224999999999997</v>
      </c>
      <c r="B437">
        <f t="shared" si="30"/>
        <v>9.9959999999999924E-2</v>
      </c>
      <c r="C437">
        <f t="shared" si="31"/>
        <v>0</v>
      </c>
      <c r="D437">
        <f t="shared" si="32"/>
        <v>0</v>
      </c>
      <c r="E437">
        <f t="shared" si="33"/>
        <v>0</v>
      </c>
      <c r="F437">
        <f t="shared" si="34"/>
        <v>42.204620486670144</v>
      </c>
    </row>
    <row r="438" spans="1:6" x14ac:dyDescent="0.2">
      <c r="A438">
        <f>Calc!$B$41/1000+A437</f>
        <v>0.15259999999999996</v>
      </c>
      <c r="B438">
        <f t="shared" si="30"/>
        <v>9.9959999999999924E-2</v>
      </c>
      <c r="C438">
        <f t="shared" si="31"/>
        <v>0</v>
      </c>
      <c r="D438">
        <f t="shared" si="32"/>
        <v>0</v>
      </c>
      <c r="E438">
        <f t="shared" si="33"/>
        <v>0</v>
      </c>
      <c r="F438">
        <f t="shared" si="34"/>
        <v>42.204620486670144</v>
      </c>
    </row>
    <row r="439" spans="1:6" x14ac:dyDescent="0.2">
      <c r="A439">
        <f>Calc!$B$41/1000+A438</f>
        <v>0.15294999999999995</v>
      </c>
      <c r="B439">
        <f t="shared" si="30"/>
        <v>9.9959999999999924E-2</v>
      </c>
      <c r="C439">
        <f t="shared" si="31"/>
        <v>0</v>
      </c>
      <c r="D439">
        <f t="shared" si="32"/>
        <v>0</v>
      </c>
      <c r="E439">
        <f t="shared" si="33"/>
        <v>0</v>
      </c>
      <c r="F439">
        <f t="shared" si="34"/>
        <v>42.204620486670144</v>
      </c>
    </row>
    <row r="440" spans="1:6" x14ac:dyDescent="0.2">
      <c r="A440">
        <f>Calc!$B$41/1000+A439</f>
        <v>0.15329999999999994</v>
      </c>
      <c r="B440">
        <f t="shared" si="30"/>
        <v>9.9959999999999924E-2</v>
      </c>
      <c r="C440">
        <f t="shared" si="31"/>
        <v>0</v>
      </c>
      <c r="D440">
        <f t="shared" si="32"/>
        <v>0</v>
      </c>
      <c r="E440">
        <f t="shared" si="33"/>
        <v>0</v>
      </c>
      <c r="F440">
        <f t="shared" si="34"/>
        <v>42.204620486670144</v>
      </c>
    </row>
    <row r="441" spans="1:6" x14ac:dyDescent="0.2">
      <c r="A441">
        <f>Calc!$B$41/1000+A440</f>
        <v>0.15364999999999993</v>
      </c>
      <c r="B441">
        <f t="shared" si="30"/>
        <v>9.9959999999999924E-2</v>
      </c>
      <c r="C441">
        <f t="shared" si="31"/>
        <v>0</v>
      </c>
      <c r="D441">
        <f t="shared" si="32"/>
        <v>0</v>
      </c>
      <c r="E441">
        <f t="shared" si="33"/>
        <v>0</v>
      </c>
      <c r="F441">
        <f t="shared" si="34"/>
        <v>42.204620486670144</v>
      </c>
    </row>
    <row r="442" spans="1:6" x14ac:dyDescent="0.2">
      <c r="A442">
        <f>Calc!$B$41/1000+A441</f>
        <v>0.15399999999999991</v>
      </c>
      <c r="B442">
        <f t="shared" si="30"/>
        <v>9.9959999999999924E-2</v>
      </c>
      <c r="C442">
        <f t="shared" si="31"/>
        <v>0</v>
      </c>
      <c r="D442">
        <f t="shared" si="32"/>
        <v>0</v>
      </c>
      <c r="E442">
        <f t="shared" si="33"/>
        <v>0</v>
      </c>
      <c r="F442">
        <f t="shared" si="34"/>
        <v>42.204620486670144</v>
      </c>
    </row>
    <row r="443" spans="1:6" x14ac:dyDescent="0.2">
      <c r="A443">
        <f>Calc!$B$41/1000+A442</f>
        <v>0.1543499999999999</v>
      </c>
      <c r="B443">
        <f t="shared" si="30"/>
        <v>9.9959999999999924E-2</v>
      </c>
      <c r="C443">
        <f t="shared" si="31"/>
        <v>0</v>
      </c>
      <c r="D443">
        <f t="shared" si="32"/>
        <v>0</v>
      </c>
      <c r="E443">
        <f t="shared" si="33"/>
        <v>0</v>
      </c>
      <c r="F443">
        <f t="shared" si="34"/>
        <v>42.204620486670144</v>
      </c>
    </row>
    <row r="444" spans="1:6" x14ac:dyDescent="0.2">
      <c r="A444">
        <f>Calc!$B$41/1000+A443</f>
        <v>0.15469999999999989</v>
      </c>
      <c r="B444">
        <f t="shared" si="30"/>
        <v>9.9959999999999924E-2</v>
      </c>
      <c r="C444">
        <f t="shared" si="31"/>
        <v>0</v>
      </c>
      <c r="D444">
        <f t="shared" si="32"/>
        <v>0</v>
      </c>
      <c r="E444">
        <f t="shared" si="33"/>
        <v>0</v>
      </c>
      <c r="F444">
        <f t="shared" si="34"/>
        <v>42.204620486670144</v>
      </c>
    </row>
    <row r="445" spans="1:6" x14ac:dyDescent="0.2">
      <c r="A445">
        <f>Calc!$B$41/1000+A444</f>
        <v>0.15504999999999988</v>
      </c>
      <c r="B445">
        <f t="shared" si="30"/>
        <v>9.9959999999999924E-2</v>
      </c>
      <c r="C445">
        <f t="shared" si="31"/>
        <v>0</v>
      </c>
      <c r="D445">
        <f t="shared" si="32"/>
        <v>0</v>
      </c>
      <c r="E445">
        <f t="shared" si="33"/>
        <v>0</v>
      </c>
      <c r="F445">
        <f t="shared" si="34"/>
        <v>42.204620486670144</v>
      </c>
    </row>
    <row r="446" spans="1:6" x14ac:dyDescent="0.2">
      <c r="A446">
        <f>Calc!$B$41/1000+A445</f>
        <v>0.15539999999999987</v>
      </c>
      <c r="B446">
        <f t="shared" si="30"/>
        <v>9.9959999999999924E-2</v>
      </c>
      <c r="C446">
        <f t="shared" si="31"/>
        <v>0</v>
      </c>
      <c r="D446">
        <f t="shared" si="32"/>
        <v>0</v>
      </c>
      <c r="E446">
        <f t="shared" si="33"/>
        <v>0</v>
      </c>
      <c r="F446">
        <f t="shared" si="34"/>
        <v>42.204620486670144</v>
      </c>
    </row>
    <row r="447" spans="1:6" x14ac:dyDescent="0.2">
      <c r="A447">
        <f>Calc!$B$41/1000+A446</f>
        <v>0.15574999999999986</v>
      </c>
      <c r="B447">
        <f t="shared" si="30"/>
        <v>9.9959999999999924E-2</v>
      </c>
      <c r="C447">
        <f t="shared" si="31"/>
        <v>0</v>
      </c>
      <c r="D447">
        <f t="shared" si="32"/>
        <v>0</v>
      </c>
      <c r="E447">
        <f t="shared" si="33"/>
        <v>0</v>
      </c>
      <c r="F447">
        <f t="shared" si="34"/>
        <v>42.204620486670144</v>
      </c>
    </row>
    <row r="448" spans="1:6" x14ac:dyDescent="0.2">
      <c r="A448">
        <f>Calc!$B$41/1000+A447</f>
        <v>0.15609999999999985</v>
      </c>
      <c r="B448">
        <f t="shared" si="30"/>
        <v>9.9959999999999924E-2</v>
      </c>
      <c r="C448">
        <f t="shared" si="31"/>
        <v>0</v>
      </c>
      <c r="D448">
        <f t="shared" si="32"/>
        <v>0</v>
      </c>
      <c r="E448">
        <f t="shared" si="33"/>
        <v>0</v>
      </c>
      <c r="F448">
        <f t="shared" si="34"/>
        <v>42.204620486670144</v>
      </c>
    </row>
    <row r="449" spans="1:6" x14ac:dyDescent="0.2">
      <c r="A449">
        <f>Calc!$B$41/1000+A448</f>
        <v>0.15644999999999984</v>
      </c>
      <c r="B449">
        <f t="shared" si="30"/>
        <v>9.9959999999999924E-2</v>
      </c>
      <c r="C449">
        <f t="shared" si="31"/>
        <v>0</v>
      </c>
      <c r="D449">
        <f t="shared" si="32"/>
        <v>0</v>
      </c>
      <c r="E449">
        <f t="shared" si="33"/>
        <v>0</v>
      </c>
      <c r="F449">
        <f t="shared" si="34"/>
        <v>42.204620486670144</v>
      </c>
    </row>
    <row r="450" spans="1:6" x14ac:dyDescent="0.2">
      <c r="A450">
        <f>Calc!$B$41/1000+A449</f>
        <v>0.15679999999999983</v>
      </c>
      <c r="B450">
        <f t="shared" si="30"/>
        <v>9.9959999999999924E-2</v>
      </c>
      <c r="C450">
        <f t="shared" si="31"/>
        <v>0</v>
      </c>
      <c r="D450">
        <f t="shared" si="32"/>
        <v>0</v>
      </c>
      <c r="E450">
        <f t="shared" si="33"/>
        <v>0</v>
      </c>
      <c r="F450">
        <f t="shared" si="34"/>
        <v>42.204620486670144</v>
      </c>
    </row>
    <row r="451" spans="1:6" x14ac:dyDescent="0.2">
      <c r="A451">
        <f>Calc!$B$41/1000+A450</f>
        <v>0.15714999999999982</v>
      </c>
      <c r="B451">
        <f t="shared" si="30"/>
        <v>9.9959999999999924E-2</v>
      </c>
      <c r="C451">
        <f t="shared" si="31"/>
        <v>0</v>
      </c>
      <c r="D451">
        <f t="shared" si="32"/>
        <v>0</v>
      </c>
      <c r="E451">
        <f t="shared" si="33"/>
        <v>0</v>
      </c>
      <c r="F451">
        <f t="shared" si="34"/>
        <v>42.204620486670144</v>
      </c>
    </row>
    <row r="452" spans="1:6" x14ac:dyDescent="0.2">
      <c r="A452">
        <f>Calc!$B$41/1000+A451</f>
        <v>0.15749999999999981</v>
      </c>
      <c r="B452">
        <f t="shared" ref="B452:B515" si="35">C452*$A$3+B451</f>
        <v>9.9959999999999924E-2</v>
      </c>
      <c r="C452">
        <f t="shared" ref="C452:C515" si="36">IF(ISODD(VLOOKUP(A452,$M$4:$Q$15,5,TRUE)),C451+D452*$A$3,VLOOKUP(A452,$M$4:$Q$15,2,TRUE))</f>
        <v>0</v>
      </c>
      <c r="D452">
        <f t="shared" ref="D452:D515" si="37">VLOOKUP(A452,$M$4:$P$15,4,TRUE)</f>
        <v>0</v>
      </c>
      <c r="E452">
        <f t="shared" ref="E452:E515" si="38">VLOOKUP(A452,$M$4:$P$15,3,TRUE)</f>
        <v>0</v>
      </c>
      <c r="F452">
        <f t="shared" ref="F452:F515" si="39">IF(C452*E452&gt;=0,F451,F451+ABS(C452*E452*0.5*$A$3))</f>
        <v>42.204620486670144</v>
      </c>
    </row>
    <row r="453" spans="1:6" x14ac:dyDescent="0.2">
      <c r="A453">
        <f>Calc!$B$41/1000+A452</f>
        <v>0.1578499999999998</v>
      </c>
      <c r="B453">
        <f t="shared" si="35"/>
        <v>9.9959999999999924E-2</v>
      </c>
      <c r="C453">
        <f t="shared" si="36"/>
        <v>0</v>
      </c>
      <c r="D453">
        <f t="shared" si="37"/>
        <v>0</v>
      </c>
      <c r="E453">
        <f t="shared" si="38"/>
        <v>0</v>
      </c>
      <c r="F453">
        <f t="shared" si="39"/>
        <v>42.204620486670144</v>
      </c>
    </row>
    <row r="454" spans="1:6" x14ac:dyDescent="0.2">
      <c r="A454">
        <f>Calc!$B$41/1000+A453</f>
        <v>0.15819999999999979</v>
      </c>
      <c r="B454">
        <f t="shared" si="35"/>
        <v>9.9959999999999924E-2</v>
      </c>
      <c r="C454">
        <f t="shared" si="36"/>
        <v>0</v>
      </c>
      <c r="D454">
        <f t="shared" si="37"/>
        <v>0</v>
      </c>
      <c r="E454">
        <f t="shared" si="38"/>
        <v>0</v>
      </c>
      <c r="F454">
        <f t="shared" si="39"/>
        <v>42.204620486670144</v>
      </c>
    </row>
    <row r="455" spans="1:6" x14ac:dyDescent="0.2">
      <c r="A455">
        <f>Calc!$B$41/1000+A454</f>
        <v>0.15854999999999977</v>
      </c>
      <c r="B455">
        <f t="shared" si="35"/>
        <v>9.9959999999999924E-2</v>
      </c>
      <c r="C455">
        <f t="shared" si="36"/>
        <v>0</v>
      </c>
      <c r="D455">
        <f t="shared" si="37"/>
        <v>0</v>
      </c>
      <c r="E455">
        <f t="shared" si="38"/>
        <v>0</v>
      </c>
      <c r="F455">
        <f t="shared" si="39"/>
        <v>42.204620486670144</v>
      </c>
    </row>
    <row r="456" spans="1:6" x14ac:dyDescent="0.2">
      <c r="A456">
        <f>Calc!$B$41/1000+A455</f>
        <v>0.15889999999999976</v>
      </c>
      <c r="B456">
        <f t="shared" si="35"/>
        <v>9.9959999999999924E-2</v>
      </c>
      <c r="C456">
        <f t="shared" si="36"/>
        <v>0</v>
      </c>
      <c r="D456">
        <f t="shared" si="37"/>
        <v>0</v>
      </c>
      <c r="E456">
        <f t="shared" si="38"/>
        <v>0</v>
      </c>
      <c r="F456">
        <f t="shared" si="39"/>
        <v>42.204620486670144</v>
      </c>
    </row>
    <row r="457" spans="1:6" x14ac:dyDescent="0.2">
      <c r="A457">
        <f>Calc!$B$41/1000+A456</f>
        <v>0.15924999999999975</v>
      </c>
      <c r="B457">
        <f t="shared" si="35"/>
        <v>9.9959999999999924E-2</v>
      </c>
      <c r="C457">
        <f t="shared" si="36"/>
        <v>0</v>
      </c>
      <c r="D457">
        <f t="shared" si="37"/>
        <v>0</v>
      </c>
      <c r="E457">
        <f t="shared" si="38"/>
        <v>0</v>
      </c>
      <c r="F457">
        <f t="shared" si="39"/>
        <v>42.204620486670144</v>
      </c>
    </row>
    <row r="458" spans="1:6" x14ac:dyDescent="0.2">
      <c r="A458">
        <f>Calc!$B$41/1000+A457</f>
        <v>0.15959999999999974</v>
      </c>
      <c r="B458">
        <f t="shared" si="35"/>
        <v>9.9959999999999924E-2</v>
      </c>
      <c r="C458">
        <f t="shared" si="36"/>
        <v>0</v>
      </c>
      <c r="D458">
        <f t="shared" si="37"/>
        <v>0</v>
      </c>
      <c r="E458">
        <f t="shared" si="38"/>
        <v>0</v>
      </c>
      <c r="F458">
        <f t="shared" si="39"/>
        <v>42.204620486670144</v>
      </c>
    </row>
    <row r="459" spans="1:6" x14ac:dyDescent="0.2">
      <c r="A459">
        <f>Calc!$B$41/1000+A458</f>
        <v>0.15994999999999973</v>
      </c>
      <c r="B459">
        <f t="shared" si="35"/>
        <v>9.9959999999999924E-2</v>
      </c>
      <c r="C459">
        <f t="shared" si="36"/>
        <v>0</v>
      </c>
      <c r="D459">
        <f t="shared" si="37"/>
        <v>0</v>
      </c>
      <c r="E459">
        <f t="shared" si="38"/>
        <v>0</v>
      </c>
      <c r="F459">
        <f t="shared" si="39"/>
        <v>42.204620486670144</v>
      </c>
    </row>
    <row r="460" spans="1:6" x14ac:dyDescent="0.2">
      <c r="A460">
        <f>Calc!$B$41/1000+A459</f>
        <v>0.16029999999999972</v>
      </c>
      <c r="B460">
        <f t="shared" si="35"/>
        <v>9.9959999999999924E-2</v>
      </c>
      <c r="C460">
        <f t="shared" si="36"/>
        <v>0</v>
      </c>
      <c r="D460">
        <f t="shared" si="37"/>
        <v>0</v>
      </c>
      <c r="E460">
        <f t="shared" si="38"/>
        <v>0</v>
      </c>
      <c r="F460">
        <f t="shared" si="39"/>
        <v>42.204620486670144</v>
      </c>
    </row>
    <row r="461" spans="1:6" x14ac:dyDescent="0.2">
      <c r="A461">
        <f>Calc!$B$41/1000+A460</f>
        <v>0.16064999999999971</v>
      </c>
      <c r="B461">
        <f t="shared" si="35"/>
        <v>9.9959999999999924E-2</v>
      </c>
      <c r="C461">
        <f t="shared" si="36"/>
        <v>0</v>
      </c>
      <c r="D461">
        <f t="shared" si="37"/>
        <v>0</v>
      </c>
      <c r="E461">
        <f t="shared" si="38"/>
        <v>0</v>
      </c>
      <c r="F461">
        <f t="shared" si="39"/>
        <v>42.204620486670144</v>
      </c>
    </row>
    <row r="462" spans="1:6" x14ac:dyDescent="0.2">
      <c r="A462">
        <f>Calc!$B$41/1000+A461</f>
        <v>0.1609999999999997</v>
      </c>
      <c r="B462">
        <f t="shared" si="35"/>
        <v>9.9959999999999924E-2</v>
      </c>
      <c r="C462">
        <f t="shared" si="36"/>
        <v>0</v>
      </c>
      <c r="D462">
        <f t="shared" si="37"/>
        <v>0</v>
      </c>
      <c r="E462">
        <f t="shared" si="38"/>
        <v>0</v>
      </c>
      <c r="F462">
        <f t="shared" si="39"/>
        <v>42.204620486670144</v>
      </c>
    </row>
    <row r="463" spans="1:6" x14ac:dyDescent="0.2">
      <c r="A463">
        <f>Calc!$B$41/1000+A462</f>
        <v>0.16134999999999969</v>
      </c>
      <c r="B463">
        <f t="shared" si="35"/>
        <v>9.9959999999999924E-2</v>
      </c>
      <c r="C463">
        <f t="shared" si="36"/>
        <v>0</v>
      </c>
      <c r="D463">
        <f t="shared" si="37"/>
        <v>0</v>
      </c>
      <c r="E463">
        <f t="shared" si="38"/>
        <v>0</v>
      </c>
      <c r="F463">
        <f t="shared" si="39"/>
        <v>42.204620486670144</v>
      </c>
    </row>
    <row r="464" spans="1:6" x14ac:dyDescent="0.2">
      <c r="A464">
        <f>Calc!$B$41/1000+A463</f>
        <v>0.16169999999999968</v>
      </c>
      <c r="B464">
        <f t="shared" si="35"/>
        <v>9.9959999999999924E-2</v>
      </c>
      <c r="C464">
        <f t="shared" si="36"/>
        <v>0</v>
      </c>
      <c r="D464">
        <f t="shared" si="37"/>
        <v>0</v>
      </c>
      <c r="E464">
        <f t="shared" si="38"/>
        <v>0</v>
      </c>
      <c r="F464">
        <f t="shared" si="39"/>
        <v>42.204620486670144</v>
      </c>
    </row>
    <row r="465" spans="1:6" x14ac:dyDescent="0.2">
      <c r="A465">
        <f>Calc!$B$41/1000+A464</f>
        <v>0.16204999999999967</v>
      </c>
      <c r="B465">
        <f t="shared" si="35"/>
        <v>9.9959999999999924E-2</v>
      </c>
      <c r="C465">
        <f t="shared" si="36"/>
        <v>0</v>
      </c>
      <c r="D465">
        <f t="shared" si="37"/>
        <v>0</v>
      </c>
      <c r="E465">
        <f t="shared" si="38"/>
        <v>0</v>
      </c>
      <c r="F465">
        <f t="shared" si="39"/>
        <v>42.204620486670144</v>
      </c>
    </row>
    <row r="466" spans="1:6" x14ac:dyDescent="0.2">
      <c r="A466">
        <f>Calc!$B$41/1000+A465</f>
        <v>0.16239999999999966</v>
      </c>
      <c r="B466">
        <f t="shared" si="35"/>
        <v>9.9959999999999924E-2</v>
      </c>
      <c r="C466">
        <f t="shared" si="36"/>
        <v>0</v>
      </c>
      <c r="D466">
        <f t="shared" si="37"/>
        <v>0</v>
      </c>
      <c r="E466">
        <f t="shared" si="38"/>
        <v>0</v>
      </c>
      <c r="F466">
        <f t="shared" si="39"/>
        <v>42.204620486670144</v>
      </c>
    </row>
    <row r="467" spans="1:6" x14ac:dyDescent="0.2">
      <c r="A467">
        <f>Calc!$B$41/1000+A466</f>
        <v>0.16274999999999964</v>
      </c>
      <c r="B467">
        <f t="shared" si="35"/>
        <v>9.9959999999999924E-2</v>
      </c>
      <c r="C467">
        <f t="shared" si="36"/>
        <v>0</v>
      </c>
      <c r="D467">
        <f t="shared" si="37"/>
        <v>0</v>
      </c>
      <c r="E467">
        <f t="shared" si="38"/>
        <v>0</v>
      </c>
      <c r="F467">
        <f t="shared" si="39"/>
        <v>42.204620486670144</v>
      </c>
    </row>
    <row r="468" spans="1:6" x14ac:dyDescent="0.2">
      <c r="A468">
        <f>Calc!$B$41/1000+A467</f>
        <v>0.16309999999999963</v>
      </c>
      <c r="B468">
        <f t="shared" si="35"/>
        <v>9.9959999999999924E-2</v>
      </c>
      <c r="C468">
        <f t="shared" si="36"/>
        <v>0</v>
      </c>
      <c r="D468">
        <f t="shared" si="37"/>
        <v>0</v>
      </c>
      <c r="E468">
        <f t="shared" si="38"/>
        <v>0</v>
      </c>
      <c r="F468">
        <f t="shared" si="39"/>
        <v>42.204620486670144</v>
      </c>
    </row>
    <row r="469" spans="1:6" x14ac:dyDescent="0.2">
      <c r="A469">
        <f>Calc!$B$41/1000+A468</f>
        <v>0.16344999999999962</v>
      </c>
      <c r="B469">
        <f t="shared" si="35"/>
        <v>9.9959999999999924E-2</v>
      </c>
      <c r="C469">
        <f t="shared" si="36"/>
        <v>0</v>
      </c>
      <c r="D469">
        <f t="shared" si="37"/>
        <v>0</v>
      </c>
      <c r="E469">
        <f t="shared" si="38"/>
        <v>0</v>
      </c>
      <c r="F469">
        <f t="shared" si="39"/>
        <v>42.204620486670144</v>
      </c>
    </row>
    <row r="470" spans="1:6" x14ac:dyDescent="0.2">
      <c r="A470">
        <f>Calc!$B$41/1000+A469</f>
        <v>0.16379999999999961</v>
      </c>
      <c r="B470">
        <f t="shared" si="35"/>
        <v>9.9959999999999924E-2</v>
      </c>
      <c r="C470">
        <f t="shared" si="36"/>
        <v>0</v>
      </c>
      <c r="D470">
        <f t="shared" si="37"/>
        <v>0</v>
      </c>
      <c r="E470">
        <f t="shared" si="38"/>
        <v>0</v>
      </c>
      <c r="F470">
        <f t="shared" si="39"/>
        <v>42.204620486670144</v>
      </c>
    </row>
    <row r="471" spans="1:6" x14ac:dyDescent="0.2">
      <c r="A471">
        <f>Calc!$B$41/1000+A470</f>
        <v>0.1641499999999996</v>
      </c>
      <c r="B471">
        <f t="shared" si="35"/>
        <v>9.9959999999999924E-2</v>
      </c>
      <c r="C471">
        <f t="shared" si="36"/>
        <v>0</v>
      </c>
      <c r="D471">
        <f t="shared" si="37"/>
        <v>0</v>
      </c>
      <c r="E471">
        <f t="shared" si="38"/>
        <v>0</v>
      </c>
      <c r="F471">
        <f t="shared" si="39"/>
        <v>42.204620486670144</v>
      </c>
    </row>
    <row r="472" spans="1:6" x14ac:dyDescent="0.2">
      <c r="A472">
        <f>Calc!$B$41/1000+A471</f>
        <v>0.16449999999999959</v>
      </c>
      <c r="B472">
        <f t="shared" si="35"/>
        <v>9.9959999999999924E-2</v>
      </c>
      <c r="C472">
        <f t="shared" si="36"/>
        <v>0</v>
      </c>
      <c r="D472">
        <f t="shared" si="37"/>
        <v>0</v>
      </c>
      <c r="E472">
        <f t="shared" si="38"/>
        <v>0</v>
      </c>
      <c r="F472">
        <f t="shared" si="39"/>
        <v>42.204620486670144</v>
      </c>
    </row>
    <row r="473" spans="1:6" x14ac:dyDescent="0.2">
      <c r="A473">
        <f>Calc!$B$41/1000+A472</f>
        <v>0.16484999999999958</v>
      </c>
      <c r="B473">
        <f t="shared" si="35"/>
        <v>9.9959999999999924E-2</v>
      </c>
      <c r="C473">
        <f t="shared" si="36"/>
        <v>0</v>
      </c>
      <c r="D473">
        <f t="shared" si="37"/>
        <v>0</v>
      </c>
      <c r="E473">
        <f t="shared" si="38"/>
        <v>0</v>
      </c>
      <c r="F473">
        <f t="shared" si="39"/>
        <v>42.204620486670144</v>
      </c>
    </row>
    <row r="474" spans="1:6" x14ac:dyDescent="0.2">
      <c r="A474">
        <f>Calc!$B$41/1000+A473</f>
        <v>0.16519999999999957</v>
      </c>
      <c r="B474">
        <f t="shared" si="35"/>
        <v>9.9959999999999924E-2</v>
      </c>
      <c r="C474">
        <f t="shared" si="36"/>
        <v>0</v>
      </c>
      <c r="D474">
        <f t="shared" si="37"/>
        <v>0</v>
      </c>
      <c r="E474">
        <f t="shared" si="38"/>
        <v>0</v>
      </c>
      <c r="F474">
        <f t="shared" si="39"/>
        <v>42.204620486670144</v>
      </c>
    </row>
    <row r="475" spans="1:6" x14ac:dyDescent="0.2">
      <c r="A475">
        <f>Calc!$B$41/1000+A474</f>
        <v>0.16554999999999956</v>
      </c>
      <c r="B475">
        <f t="shared" si="35"/>
        <v>9.9959999999999924E-2</v>
      </c>
      <c r="C475">
        <f t="shared" si="36"/>
        <v>0</v>
      </c>
      <c r="D475">
        <f t="shared" si="37"/>
        <v>0</v>
      </c>
      <c r="E475">
        <f t="shared" si="38"/>
        <v>0</v>
      </c>
      <c r="F475">
        <f t="shared" si="39"/>
        <v>42.204620486670144</v>
      </c>
    </row>
    <row r="476" spans="1:6" x14ac:dyDescent="0.2">
      <c r="A476">
        <f>Calc!$B$41/1000+A475</f>
        <v>0.16589999999999955</v>
      </c>
      <c r="B476">
        <f t="shared" si="35"/>
        <v>9.9959999999999924E-2</v>
      </c>
      <c r="C476">
        <f t="shared" si="36"/>
        <v>0</v>
      </c>
      <c r="D476">
        <f t="shared" si="37"/>
        <v>0</v>
      </c>
      <c r="E476">
        <f t="shared" si="38"/>
        <v>0</v>
      </c>
      <c r="F476">
        <f t="shared" si="39"/>
        <v>42.204620486670144</v>
      </c>
    </row>
    <row r="477" spans="1:6" x14ac:dyDescent="0.2">
      <c r="A477">
        <f>Calc!$B$41/1000+A476</f>
        <v>0.16624999999999954</v>
      </c>
      <c r="B477">
        <f t="shared" si="35"/>
        <v>9.9959999999999924E-2</v>
      </c>
      <c r="C477">
        <f t="shared" si="36"/>
        <v>0</v>
      </c>
      <c r="D477">
        <f t="shared" si="37"/>
        <v>0</v>
      </c>
      <c r="E477">
        <f t="shared" si="38"/>
        <v>0</v>
      </c>
      <c r="F477">
        <f t="shared" si="39"/>
        <v>42.204620486670144</v>
      </c>
    </row>
    <row r="478" spans="1:6" x14ac:dyDescent="0.2">
      <c r="A478">
        <f>Calc!$B$41/1000+A477</f>
        <v>0.16659999999999953</v>
      </c>
      <c r="B478">
        <f t="shared" si="35"/>
        <v>9.9959999999999924E-2</v>
      </c>
      <c r="C478">
        <f t="shared" si="36"/>
        <v>0</v>
      </c>
      <c r="D478">
        <f t="shared" si="37"/>
        <v>0</v>
      </c>
      <c r="E478">
        <f t="shared" si="38"/>
        <v>0</v>
      </c>
      <c r="F478">
        <f t="shared" si="39"/>
        <v>42.204620486670144</v>
      </c>
    </row>
    <row r="479" spans="1:6" x14ac:dyDescent="0.2">
      <c r="A479">
        <f>Calc!$B$41/1000+A478</f>
        <v>0.16694999999999952</v>
      </c>
      <c r="B479">
        <f t="shared" si="35"/>
        <v>9.9959999999999924E-2</v>
      </c>
      <c r="C479">
        <f t="shared" si="36"/>
        <v>0</v>
      </c>
      <c r="D479">
        <f t="shared" si="37"/>
        <v>0</v>
      </c>
      <c r="E479">
        <f t="shared" si="38"/>
        <v>0</v>
      </c>
      <c r="F479">
        <f t="shared" si="39"/>
        <v>42.204620486670144</v>
      </c>
    </row>
    <row r="480" spans="1:6" x14ac:dyDescent="0.2">
      <c r="A480">
        <f>Calc!$B$41/1000+A479</f>
        <v>0.1672999999999995</v>
      </c>
      <c r="B480">
        <f t="shared" si="35"/>
        <v>9.9959999999999924E-2</v>
      </c>
      <c r="C480">
        <f t="shared" si="36"/>
        <v>0</v>
      </c>
      <c r="D480">
        <f t="shared" si="37"/>
        <v>0</v>
      </c>
      <c r="E480">
        <f t="shared" si="38"/>
        <v>0</v>
      </c>
      <c r="F480">
        <f t="shared" si="39"/>
        <v>42.204620486670144</v>
      </c>
    </row>
    <row r="481" spans="1:6" x14ac:dyDescent="0.2">
      <c r="A481">
        <f>Calc!$B$41/1000+A480</f>
        <v>0.16764999999999949</v>
      </c>
      <c r="B481">
        <f t="shared" si="35"/>
        <v>9.9959999999999924E-2</v>
      </c>
      <c r="C481">
        <f t="shared" si="36"/>
        <v>0</v>
      </c>
      <c r="D481">
        <f t="shared" si="37"/>
        <v>0</v>
      </c>
      <c r="E481">
        <f t="shared" si="38"/>
        <v>0</v>
      </c>
      <c r="F481">
        <f t="shared" si="39"/>
        <v>42.204620486670144</v>
      </c>
    </row>
    <row r="482" spans="1:6" x14ac:dyDescent="0.2">
      <c r="A482">
        <f>Calc!$B$41/1000+A481</f>
        <v>0.16799999999999948</v>
      </c>
      <c r="B482">
        <f t="shared" si="35"/>
        <v>9.9959999999999924E-2</v>
      </c>
      <c r="C482">
        <f t="shared" si="36"/>
        <v>0</v>
      </c>
      <c r="D482">
        <f t="shared" si="37"/>
        <v>0</v>
      </c>
      <c r="E482">
        <f t="shared" si="38"/>
        <v>0</v>
      </c>
      <c r="F482">
        <f t="shared" si="39"/>
        <v>42.204620486670144</v>
      </c>
    </row>
    <row r="483" spans="1:6" x14ac:dyDescent="0.2">
      <c r="A483">
        <f>Calc!$B$41/1000+A482</f>
        <v>0.16834999999999947</v>
      </c>
      <c r="B483">
        <f t="shared" si="35"/>
        <v>9.9959999999999924E-2</v>
      </c>
      <c r="C483">
        <f t="shared" si="36"/>
        <v>0</v>
      </c>
      <c r="D483">
        <f t="shared" si="37"/>
        <v>0</v>
      </c>
      <c r="E483">
        <f t="shared" si="38"/>
        <v>0</v>
      </c>
      <c r="F483">
        <f t="shared" si="39"/>
        <v>42.204620486670144</v>
      </c>
    </row>
    <row r="484" spans="1:6" x14ac:dyDescent="0.2">
      <c r="A484">
        <f>Calc!$B$41/1000+A483</f>
        <v>0.16869999999999946</v>
      </c>
      <c r="B484">
        <f t="shared" si="35"/>
        <v>9.9959999999999924E-2</v>
      </c>
      <c r="C484">
        <f t="shared" si="36"/>
        <v>0</v>
      </c>
      <c r="D484">
        <f t="shared" si="37"/>
        <v>0</v>
      </c>
      <c r="E484">
        <f t="shared" si="38"/>
        <v>0</v>
      </c>
      <c r="F484">
        <f t="shared" si="39"/>
        <v>42.204620486670144</v>
      </c>
    </row>
    <row r="485" spans="1:6" x14ac:dyDescent="0.2">
      <c r="A485">
        <f>Calc!$B$41/1000+A484</f>
        <v>0.16904999999999945</v>
      </c>
      <c r="B485">
        <f t="shared" si="35"/>
        <v>9.9959999999999924E-2</v>
      </c>
      <c r="C485">
        <f t="shared" si="36"/>
        <v>0</v>
      </c>
      <c r="D485">
        <f t="shared" si="37"/>
        <v>0</v>
      </c>
      <c r="E485">
        <f t="shared" si="38"/>
        <v>0</v>
      </c>
      <c r="F485">
        <f t="shared" si="39"/>
        <v>42.204620486670144</v>
      </c>
    </row>
    <row r="486" spans="1:6" x14ac:dyDescent="0.2">
      <c r="A486">
        <f>Calc!$B$41/1000+A485</f>
        <v>0.16939999999999944</v>
      </c>
      <c r="B486">
        <f t="shared" si="35"/>
        <v>9.9959999999999924E-2</v>
      </c>
      <c r="C486">
        <f t="shared" si="36"/>
        <v>0</v>
      </c>
      <c r="D486">
        <f t="shared" si="37"/>
        <v>0</v>
      </c>
      <c r="E486">
        <f t="shared" si="38"/>
        <v>0</v>
      </c>
      <c r="F486">
        <f t="shared" si="39"/>
        <v>42.204620486670144</v>
      </c>
    </row>
    <row r="487" spans="1:6" x14ac:dyDescent="0.2">
      <c r="A487">
        <f>Calc!$B$41/1000+A486</f>
        <v>0.16974999999999943</v>
      </c>
      <c r="B487">
        <f t="shared" si="35"/>
        <v>9.9959999999999924E-2</v>
      </c>
      <c r="C487">
        <f t="shared" si="36"/>
        <v>0</v>
      </c>
      <c r="D487">
        <f t="shared" si="37"/>
        <v>0</v>
      </c>
      <c r="E487">
        <f t="shared" si="38"/>
        <v>0</v>
      </c>
      <c r="F487">
        <f t="shared" si="39"/>
        <v>42.204620486670144</v>
      </c>
    </row>
    <row r="488" spans="1:6" x14ac:dyDescent="0.2">
      <c r="A488">
        <f>Calc!$B$41/1000+A487</f>
        <v>0.17009999999999942</v>
      </c>
      <c r="B488">
        <f t="shared" si="35"/>
        <v>9.9959999999999924E-2</v>
      </c>
      <c r="C488">
        <f t="shared" si="36"/>
        <v>0</v>
      </c>
      <c r="D488">
        <f t="shared" si="37"/>
        <v>0</v>
      </c>
      <c r="E488">
        <f t="shared" si="38"/>
        <v>0</v>
      </c>
      <c r="F488">
        <f t="shared" si="39"/>
        <v>42.204620486670144</v>
      </c>
    </row>
    <row r="489" spans="1:6" x14ac:dyDescent="0.2">
      <c r="A489">
        <f>Calc!$B$41/1000+A488</f>
        <v>0.17044999999999941</v>
      </c>
      <c r="B489">
        <f t="shared" si="35"/>
        <v>9.9959999999999924E-2</v>
      </c>
      <c r="C489">
        <f t="shared" si="36"/>
        <v>0</v>
      </c>
      <c r="D489">
        <f t="shared" si="37"/>
        <v>0</v>
      </c>
      <c r="E489">
        <f t="shared" si="38"/>
        <v>0</v>
      </c>
      <c r="F489">
        <f t="shared" si="39"/>
        <v>42.204620486670144</v>
      </c>
    </row>
    <row r="490" spans="1:6" x14ac:dyDescent="0.2">
      <c r="A490">
        <f>Calc!$B$41/1000+A489</f>
        <v>0.1707999999999994</v>
      </c>
      <c r="B490">
        <f t="shared" si="35"/>
        <v>9.9959999999999924E-2</v>
      </c>
      <c r="C490">
        <f t="shared" si="36"/>
        <v>0</v>
      </c>
      <c r="D490">
        <f t="shared" si="37"/>
        <v>0</v>
      </c>
      <c r="E490">
        <f t="shared" si="38"/>
        <v>0</v>
      </c>
      <c r="F490">
        <f t="shared" si="39"/>
        <v>42.204620486670144</v>
      </c>
    </row>
    <row r="491" spans="1:6" x14ac:dyDescent="0.2">
      <c r="A491">
        <f>Calc!$B$41/1000+A490</f>
        <v>0.17114999999999939</v>
      </c>
      <c r="B491">
        <f t="shared" si="35"/>
        <v>9.9959999999999924E-2</v>
      </c>
      <c r="C491">
        <f t="shared" si="36"/>
        <v>0</v>
      </c>
      <c r="D491">
        <f t="shared" si="37"/>
        <v>0</v>
      </c>
      <c r="E491">
        <f t="shared" si="38"/>
        <v>0</v>
      </c>
      <c r="F491">
        <f t="shared" si="39"/>
        <v>42.204620486670144</v>
      </c>
    </row>
    <row r="492" spans="1:6" x14ac:dyDescent="0.2">
      <c r="A492">
        <f>Calc!$B$41/1000+A491</f>
        <v>0.17149999999999938</v>
      </c>
      <c r="B492">
        <f t="shared" si="35"/>
        <v>9.9959999999999924E-2</v>
      </c>
      <c r="C492">
        <f t="shared" si="36"/>
        <v>0</v>
      </c>
      <c r="D492">
        <f t="shared" si="37"/>
        <v>0</v>
      </c>
      <c r="E492">
        <f t="shared" si="38"/>
        <v>0</v>
      </c>
      <c r="F492">
        <f t="shared" si="39"/>
        <v>42.204620486670144</v>
      </c>
    </row>
    <row r="493" spans="1:6" x14ac:dyDescent="0.2">
      <c r="A493">
        <f>Calc!$B$41/1000+A492</f>
        <v>0.17184999999999936</v>
      </c>
      <c r="B493">
        <f t="shared" si="35"/>
        <v>9.9959999999999924E-2</v>
      </c>
      <c r="C493">
        <f t="shared" si="36"/>
        <v>0</v>
      </c>
      <c r="D493">
        <f t="shared" si="37"/>
        <v>0</v>
      </c>
      <c r="E493">
        <f t="shared" si="38"/>
        <v>0</v>
      </c>
      <c r="F493">
        <f t="shared" si="39"/>
        <v>42.204620486670144</v>
      </c>
    </row>
    <row r="494" spans="1:6" x14ac:dyDescent="0.2">
      <c r="A494">
        <f>Calc!$B$41/1000+A493</f>
        <v>0.17219999999999935</v>
      </c>
      <c r="B494">
        <f t="shared" si="35"/>
        <v>9.9959999999999924E-2</v>
      </c>
      <c r="C494">
        <f t="shared" si="36"/>
        <v>0</v>
      </c>
      <c r="D494">
        <f t="shared" si="37"/>
        <v>0</v>
      </c>
      <c r="E494">
        <f t="shared" si="38"/>
        <v>0</v>
      </c>
      <c r="F494">
        <f t="shared" si="39"/>
        <v>42.204620486670144</v>
      </c>
    </row>
    <row r="495" spans="1:6" x14ac:dyDescent="0.2">
      <c r="A495">
        <f>Calc!$B$41/1000+A494</f>
        <v>0.17254999999999934</v>
      </c>
      <c r="B495">
        <f t="shared" si="35"/>
        <v>9.9959999999999924E-2</v>
      </c>
      <c r="C495">
        <f t="shared" si="36"/>
        <v>0</v>
      </c>
      <c r="D495">
        <f t="shared" si="37"/>
        <v>0</v>
      </c>
      <c r="E495">
        <f t="shared" si="38"/>
        <v>0</v>
      </c>
      <c r="F495">
        <f t="shared" si="39"/>
        <v>42.204620486670144</v>
      </c>
    </row>
    <row r="496" spans="1:6" x14ac:dyDescent="0.2">
      <c r="A496">
        <f>Calc!$B$41/1000+A495</f>
        <v>0.17289999999999933</v>
      </c>
      <c r="B496">
        <f t="shared" si="35"/>
        <v>9.9959999999999924E-2</v>
      </c>
      <c r="C496">
        <f t="shared" si="36"/>
        <v>0</v>
      </c>
      <c r="D496">
        <f t="shared" si="37"/>
        <v>0</v>
      </c>
      <c r="E496">
        <f t="shared" si="38"/>
        <v>0</v>
      </c>
      <c r="F496">
        <f t="shared" si="39"/>
        <v>42.204620486670144</v>
      </c>
    </row>
    <row r="497" spans="1:6" x14ac:dyDescent="0.2">
      <c r="A497">
        <f>Calc!$B$41/1000+A496</f>
        <v>0.17324999999999932</v>
      </c>
      <c r="B497">
        <f t="shared" si="35"/>
        <v>9.9959999999999924E-2</v>
      </c>
      <c r="C497">
        <f t="shared" si="36"/>
        <v>0</v>
      </c>
      <c r="D497">
        <f t="shared" si="37"/>
        <v>0</v>
      </c>
      <c r="E497">
        <f t="shared" si="38"/>
        <v>0</v>
      </c>
      <c r="F497">
        <f t="shared" si="39"/>
        <v>42.204620486670144</v>
      </c>
    </row>
    <row r="498" spans="1:6" x14ac:dyDescent="0.2">
      <c r="A498">
        <f>Calc!$B$41/1000+A497</f>
        <v>0.17359999999999931</v>
      </c>
      <c r="B498">
        <f t="shared" si="35"/>
        <v>9.9959999999999924E-2</v>
      </c>
      <c r="C498">
        <f t="shared" si="36"/>
        <v>0</v>
      </c>
      <c r="D498">
        <f t="shared" si="37"/>
        <v>0</v>
      </c>
      <c r="E498">
        <f t="shared" si="38"/>
        <v>0</v>
      </c>
      <c r="F498">
        <f t="shared" si="39"/>
        <v>42.204620486670144</v>
      </c>
    </row>
    <row r="499" spans="1:6" x14ac:dyDescent="0.2">
      <c r="A499">
        <f>Calc!$B$41/1000+A498</f>
        <v>0.1739499999999993</v>
      </c>
      <c r="B499">
        <f t="shared" si="35"/>
        <v>9.9959999999999924E-2</v>
      </c>
      <c r="C499">
        <f t="shared" si="36"/>
        <v>0</v>
      </c>
      <c r="D499">
        <f t="shared" si="37"/>
        <v>0</v>
      </c>
      <c r="E499">
        <f t="shared" si="38"/>
        <v>0</v>
      </c>
      <c r="F499">
        <f t="shared" si="39"/>
        <v>42.204620486670144</v>
      </c>
    </row>
    <row r="500" spans="1:6" x14ac:dyDescent="0.2">
      <c r="A500">
        <f>Calc!$B$41/1000+A499</f>
        <v>0.17429999999999929</v>
      </c>
      <c r="B500">
        <f t="shared" si="35"/>
        <v>9.9959999999999924E-2</v>
      </c>
      <c r="C500">
        <f t="shared" si="36"/>
        <v>0</v>
      </c>
      <c r="D500">
        <f t="shared" si="37"/>
        <v>0</v>
      </c>
      <c r="E500">
        <f t="shared" si="38"/>
        <v>0</v>
      </c>
      <c r="F500">
        <f t="shared" si="39"/>
        <v>42.204620486670144</v>
      </c>
    </row>
    <row r="501" spans="1:6" x14ac:dyDescent="0.2">
      <c r="A501">
        <f>Calc!$B$41/1000+A500</f>
        <v>0.17464999999999928</v>
      </c>
      <c r="B501">
        <f t="shared" si="35"/>
        <v>9.9959999999999924E-2</v>
      </c>
      <c r="C501">
        <f t="shared" si="36"/>
        <v>0</v>
      </c>
      <c r="D501">
        <f t="shared" si="37"/>
        <v>0</v>
      </c>
      <c r="E501">
        <f t="shared" si="38"/>
        <v>0</v>
      </c>
      <c r="F501">
        <f t="shared" si="39"/>
        <v>42.204620486670144</v>
      </c>
    </row>
    <row r="502" spans="1:6" x14ac:dyDescent="0.2">
      <c r="A502">
        <f>Calc!$B$41/1000+A501</f>
        <v>0.17499999999999927</v>
      </c>
      <c r="B502">
        <f t="shared" si="35"/>
        <v>9.9959999999999924E-2</v>
      </c>
      <c r="C502">
        <f t="shared" si="36"/>
        <v>0</v>
      </c>
      <c r="D502">
        <f t="shared" si="37"/>
        <v>0</v>
      </c>
      <c r="E502">
        <f t="shared" si="38"/>
        <v>0</v>
      </c>
      <c r="F502">
        <f t="shared" si="39"/>
        <v>42.204620486670144</v>
      </c>
    </row>
    <row r="503" spans="1:6" x14ac:dyDescent="0.2">
      <c r="A503">
        <f>Calc!$B$41/1000+A502</f>
        <v>0.17534999999999926</v>
      </c>
      <c r="B503">
        <f t="shared" si="35"/>
        <v>9.9959999999999924E-2</v>
      </c>
      <c r="C503">
        <f t="shared" si="36"/>
        <v>0</v>
      </c>
      <c r="D503">
        <f t="shared" si="37"/>
        <v>0</v>
      </c>
      <c r="E503">
        <f t="shared" si="38"/>
        <v>0</v>
      </c>
      <c r="F503">
        <f t="shared" si="39"/>
        <v>42.204620486670144</v>
      </c>
    </row>
    <row r="504" spans="1:6" x14ac:dyDescent="0.2">
      <c r="A504">
        <f>Calc!$B$41/1000+A503</f>
        <v>0.17569999999999925</v>
      </c>
      <c r="B504">
        <f t="shared" si="35"/>
        <v>9.9959999999999924E-2</v>
      </c>
      <c r="C504">
        <f t="shared" si="36"/>
        <v>0</v>
      </c>
      <c r="D504">
        <f t="shared" si="37"/>
        <v>0</v>
      </c>
      <c r="E504">
        <f t="shared" si="38"/>
        <v>0</v>
      </c>
      <c r="F504">
        <f t="shared" si="39"/>
        <v>42.204620486670144</v>
      </c>
    </row>
    <row r="505" spans="1:6" x14ac:dyDescent="0.2">
      <c r="A505">
        <f>Calc!$B$41/1000+A504</f>
        <v>0.17604999999999923</v>
      </c>
      <c r="B505">
        <f t="shared" si="35"/>
        <v>9.9959999999999924E-2</v>
      </c>
      <c r="C505">
        <f t="shared" si="36"/>
        <v>0</v>
      </c>
      <c r="D505">
        <f t="shared" si="37"/>
        <v>0</v>
      </c>
      <c r="E505">
        <f t="shared" si="38"/>
        <v>0</v>
      </c>
      <c r="F505">
        <f t="shared" si="39"/>
        <v>42.204620486670144</v>
      </c>
    </row>
    <row r="506" spans="1:6" x14ac:dyDescent="0.2">
      <c r="A506">
        <f>Calc!$B$41/1000+A505</f>
        <v>0.17639999999999922</v>
      </c>
      <c r="B506">
        <f t="shared" si="35"/>
        <v>9.9959999999999924E-2</v>
      </c>
      <c r="C506">
        <f t="shared" si="36"/>
        <v>0</v>
      </c>
      <c r="D506">
        <f t="shared" si="37"/>
        <v>0</v>
      </c>
      <c r="E506">
        <f t="shared" si="38"/>
        <v>0</v>
      </c>
      <c r="F506">
        <f t="shared" si="39"/>
        <v>42.204620486670144</v>
      </c>
    </row>
    <row r="507" spans="1:6" x14ac:dyDescent="0.2">
      <c r="A507">
        <f>Calc!$B$41/1000+A506</f>
        <v>0.17674999999999921</v>
      </c>
      <c r="B507">
        <f t="shared" si="35"/>
        <v>9.9959999999999924E-2</v>
      </c>
      <c r="C507">
        <f t="shared" si="36"/>
        <v>0</v>
      </c>
      <c r="D507">
        <f t="shared" si="37"/>
        <v>0</v>
      </c>
      <c r="E507">
        <f t="shared" si="38"/>
        <v>0</v>
      </c>
      <c r="F507">
        <f t="shared" si="39"/>
        <v>42.204620486670144</v>
      </c>
    </row>
    <row r="508" spans="1:6" x14ac:dyDescent="0.2">
      <c r="A508">
        <f>Calc!$B$41/1000+A507</f>
        <v>0.1770999999999992</v>
      </c>
      <c r="B508">
        <f t="shared" si="35"/>
        <v>9.9959999999999924E-2</v>
      </c>
      <c r="C508">
        <f t="shared" si="36"/>
        <v>0</v>
      </c>
      <c r="D508">
        <f t="shared" si="37"/>
        <v>0</v>
      </c>
      <c r="E508">
        <f t="shared" si="38"/>
        <v>0</v>
      </c>
      <c r="F508">
        <f t="shared" si="39"/>
        <v>42.204620486670144</v>
      </c>
    </row>
    <row r="509" spans="1:6" x14ac:dyDescent="0.2">
      <c r="A509">
        <f>Calc!$B$41/1000+A508</f>
        <v>0.17744999999999919</v>
      </c>
      <c r="B509">
        <f t="shared" si="35"/>
        <v>9.9959999999999924E-2</v>
      </c>
      <c r="C509">
        <f t="shared" si="36"/>
        <v>0</v>
      </c>
      <c r="D509">
        <f t="shared" si="37"/>
        <v>0</v>
      </c>
      <c r="E509">
        <f t="shared" si="38"/>
        <v>0</v>
      </c>
      <c r="F509">
        <f t="shared" si="39"/>
        <v>42.204620486670144</v>
      </c>
    </row>
    <row r="510" spans="1:6" x14ac:dyDescent="0.2">
      <c r="A510">
        <f>Calc!$B$41/1000+A509</f>
        <v>0.17779999999999918</v>
      </c>
      <c r="B510">
        <f t="shared" si="35"/>
        <v>9.9959999999999924E-2</v>
      </c>
      <c r="C510">
        <f t="shared" si="36"/>
        <v>0</v>
      </c>
      <c r="D510">
        <f t="shared" si="37"/>
        <v>0</v>
      </c>
      <c r="E510">
        <f t="shared" si="38"/>
        <v>0</v>
      </c>
      <c r="F510">
        <f t="shared" si="39"/>
        <v>42.204620486670144</v>
      </c>
    </row>
    <row r="511" spans="1:6" x14ac:dyDescent="0.2">
      <c r="A511">
        <f>Calc!$B$41/1000+A510</f>
        <v>0.17814999999999917</v>
      </c>
      <c r="B511">
        <f t="shared" si="35"/>
        <v>9.9959999999999924E-2</v>
      </c>
      <c r="C511">
        <f t="shared" si="36"/>
        <v>0</v>
      </c>
      <c r="D511">
        <f t="shared" si="37"/>
        <v>0</v>
      </c>
      <c r="E511">
        <f t="shared" si="38"/>
        <v>0</v>
      </c>
      <c r="F511">
        <f t="shared" si="39"/>
        <v>42.204620486670144</v>
      </c>
    </row>
    <row r="512" spans="1:6" x14ac:dyDescent="0.2">
      <c r="A512">
        <f>Calc!$B$41/1000+A511</f>
        <v>0.17849999999999916</v>
      </c>
      <c r="B512">
        <f t="shared" si="35"/>
        <v>9.9959999999999924E-2</v>
      </c>
      <c r="C512">
        <f t="shared" si="36"/>
        <v>0</v>
      </c>
      <c r="D512">
        <f t="shared" si="37"/>
        <v>0</v>
      </c>
      <c r="E512">
        <f t="shared" si="38"/>
        <v>0</v>
      </c>
      <c r="F512">
        <f t="shared" si="39"/>
        <v>42.204620486670144</v>
      </c>
    </row>
    <row r="513" spans="1:6" x14ac:dyDescent="0.2">
      <c r="A513">
        <f>Calc!$B$41/1000+A512</f>
        <v>0.17884999999999915</v>
      </c>
      <c r="B513">
        <f t="shared" si="35"/>
        <v>9.9959999999999924E-2</v>
      </c>
      <c r="C513">
        <f t="shared" si="36"/>
        <v>0</v>
      </c>
      <c r="D513">
        <f t="shared" si="37"/>
        <v>0</v>
      </c>
      <c r="E513">
        <f t="shared" si="38"/>
        <v>0</v>
      </c>
      <c r="F513">
        <f t="shared" si="39"/>
        <v>42.204620486670144</v>
      </c>
    </row>
    <row r="514" spans="1:6" x14ac:dyDescent="0.2">
      <c r="A514">
        <f>Calc!$B$41/1000+A513</f>
        <v>0.17919999999999914</v>
      </c>
      <c r="B514">
        <f t="shared" si="35"/>
        <v>9.9959999999999924E-2</v>
      </c>
      <c r="C514">
        <f t="shared" si="36"/>
        <v>0</v>
      </c>
      <c r="D514">
        <f t="shared" si="37"/>
        <v>0</v>
      </c>
      <c r="E514">
        <f t="shared" si="38"/>
        <v>0</v>
      </c>
      <c r="F514">
        <f t="shared" si="39"/>
        <v>42.204620486670144</v>
      </c>
    </row>
    <row r="515" spans="1:6" x14ac:dyDescent="0.2">
      <c r="A515">
        <f>Calc!$B$41/1000+A514</f>
        <v>0.17954999999999913</v>
      </c>
      <c r="B515">
        <f t="shared" si="35"/>
        <v>9.9959999999999924E-2</v>
      </c>
      <c r="C515">
        <f t="shared" si="36"/>
        <v>0</v>
      </c>
      <c r="D515">
        <f t="shared" si="37"/>
        <v>0</v>
      </c>
      <c r="E515">
        <f t="shared" si="38"/>
        <v>0</v>
      </c>
      <c r="F515">
        <f t="shared" si="39"/>
        <v>42.204620486670144</v>
      </c>
    </row>
    <row r="516" spans="1:6" x14ac:dyDescent="0.2">
      <c r="A516">
        <f>Calc!$B$41/1000+A515</f>
        <v>0.17989999999999912</v>
      </c>
      <c r="B516">
        <f t="shared" ref="B516:B579" si="40">C516*$A$3+B515</f>
        <v>9.9959999999999924E-2</v>
      </c>
      <c r="C516">
        <f t="shared" ref="C516:C579" si="41">IF(ISODD(VLOOKUP(A516,$M$4:$Q$15,5,TRUE)),C515+D516*$A$3,VLOOKUP(A516,$M$4:$Q$15,2,TRUE))</f>
        <v>0</v>
      </c>
      <c r="D516">
        <f t="shared" ref="D516:D579" si="42">VLOOKUP(A516,$M$4:$P$15,4,TRUE)</f>
        <v>0</v>
      </c>
      <c r="E516">
        <f t="shared" ref="E516:E579" si="43">VLOOKUP(A516,$M$4:$P$15,3,TRUE)</f>
        <v>0</v>
      </c>
      <c r="F516">
        <f t="shared" ref="F516:F579" si="44">IF(C516*E516&gt;=0,F515,F515+ABS(C516*E516*0.5*$A$3))</f>
        <v>42.204620486670144</v>
      </c>
    </row>
    <row r="517" spans="1:6" x14ac:dyDescent="0.2">
      <c r="A517">
        <f>Calc!$B$41/1000+A516</f>
        <v>0.18024999999999911</v>
      </c>
      <c r="B517">
        <f t="shared" si="40"/>
        <v>9.9959999999999924E-2</v>
      </c>
      <c r="C517">
        <f t="shared" si="41"/>
        <v>0</v>
      </c>
      <c r="D517">
        <f t="shared" si="42"/>
        <v>0</v>
      </c>
      <c r="E517">
        <f t="shared" si="43"/>
        <v>0</v>
      </c>
      <c r="F517">
        <f t="shared" si="44"/>
        <v>42.204620486670144</v>
      </c>
    </row>
    <row r="518" spans="1:6" x14ac:dyDescent="0.2">
      <c r="A518">
        <f>Calc!$B$41/1000+A517</f>
        <v>0.18059999999999909</v>
      </c>
      <c r="B518">
        <f t="shared" si="40"/>
        <v>9.9959999999999924E-2</v>
      </c>
      <c r="C518">
        <f t="shared" si="41"/>
        <v>0</v>
      </c>
      <c r="D518">
        <f t="shared" si="42"/>
        <v>0</v>
      </c>
      <c r="E518">
        <f t="shared" si="43"/>
        <v>0</v>
      </c>
      <c r="F518">
        <f t="shared" si="44"/>
        <v>42.204620486670144</v>
      </c>
    </row>
    <row r="519" spans="1:6" x14ac:dyDescent="0.2">
      <c r="A519">
        <f>Calc!$B$41/1000+A518</f>
        <v>0.18094999999999908</v>
      </c>
      <c r="B519">
        <f t="shared" si="40"/>
        <v>9.9959999999999924E-2</v>
      </c>
      <c r="C519">
        <f t="shared" si="41"/>
        <v>0</v>
      </c>
      <c r="D519">
        <f t="shared" si="42"/>
        <v>0</v>
      </c>
      <c r="E519">
        <f t="shared" si="43"/>
        <v>0</v>
      </c>
      <c r="F519">
        <f t="shared" si="44"/>
        <v>42.204620486670144</v>
      </c>
    </row>
    <row r="520" spans="1:6" x14ac:dyDescent="0.2">
      <c r="A520">
        <f>Calc!$B$41/1000+A519</f>
        <v>0.18129999999999907</v>
      </c>
      <c r="B520">
        <f t="shared" si="40"/>
        <v>9.9959999999999924E-2</v>
      </c>
      <c r="C520">
        <f t="shared" si="41"/>
        <v>0</v>
      </c>
      <c r="D520">
        <f t="shared" si="42"/>
        <v>0</v>
      </c>
      <c r="E520">
        <f t="shared" si="43"/>
        <v>0</v>
      </c>
      <c r="F520">
        <f t="shared" si="44"/>
        <v>42.204620486670144</v>
      </c>
    </row>
    <row r="521" spans="1:6" x14ac:dyDescent="0.2">
      <c r="A521">
        <f>Calc!$B$41/1000+A520</f>
        <v>0.18164999999999906</v>
      </c>
      <c r="B521">
        <f t="shared" si="40"/>
        <v>9.9959999999999924E-2</v>
      </c>
      <c r="C521">
        <f t="shared" si="41"/>
        <v>0</v>
      </c>
      <c r="D521">
        <f t="shared" si="42"/>
        <v>0</v>
      </c>
      <c r="E521">
        <f t="shared" si="43"/>
        <v>0</v>
      </c>
      <c r="F521">
        <f t="shared" si="44"/>
        <v>42.204620486670144</v>
      </c>
    </row>
    <row r="522" spans="1:6" x14ac:dyDescent="0.2">
      <c r="A522">
        <f>Calc!$B$41/1000+A521</f>
        <v>0.18199999999999905</v>
      </c>
      <c r="B522">
        <f t="shared" si="40"/>
        <v>9.9959999999999924E-2</v>
      </c>
      <c r="C522">
        <f t="shared" si="41"/>
        <v>0</v>
      </c>
      <c r="D522">
        <f t="shared" si="42"/>
        <v>0</v>
      </c>
      <c r="E522">
        <f t="shared" si="43"/>
        <v>0</v>
      </c>
      <c r="F522">
        <f t="shared" si="44"/>
        <v>42.204620486670144</v>
      </c>
    </row>
    <row r="523" spans="1:6" x14ac:dyDescent="0.2">
      <c r="A523">
        <f>Calc!$B$41/1000+A522</f>
        <v>0.18234999999999904</v>
      </c>
      <c r="B523">
        <f t="shared" si="40"/>
        <v>9.9959999999999924E-2</v>
      </c>
      <c r="C523">
        <f t="shared" si="41"/>
        <v>0</v>
      </c>
      <c r="D523">
        <f t="shared" si="42"/>
        <v>0</v>
      </c>
      <c r="E523">
        <f t="shared" si="43"/>
        <v>0</v>
      </c>
      <c r="F523">
        <f t="shared" si="44"/>
        <v>42.204620486670144</v>
      </c>
    </row>
    <row r="524" spans="1:6" x14ac:dyDescent="0.2">
      <c r="A524">
        <f>Calc!$B$41/1000+A523</f>
        <v>0.18269999999999903</v>
      </c>
      <c r="B524">
        <f t="shared" si="40"/>
        <v>9.9959999999999924E-2</v>
      </c>
      <c r="C524">
        <f t="shared" si="41"/>
        <v>0</v>
      </c>
      <c r="D524">
        <f t="shared" si="42"/>
        <v>0</v>
      </c>
      <c r="E524">
        <f t="shared" si="43"/>
        <v>0</v>
      </c>
      <c r="F524">
        <f t="shared" si="44"/>
        <v>42.204620486670144</v>
      </c>
    </row>
    <row r="525" spans="1:6" x14ac:dyDescent="0.2">
      <c r="A525">
        <f>Calc!$B$41/1000+A524</f>
        <v>0.18304999999999902</v>
      </c>
      <c r="B525">
        <f t="shared" si="40"/>
        <v>9.9959999999999924E-2</v>
      </c>
      <c r="C525">
        <f t="shared" si="41"/>
        <v>0</v>
      </c>
      <c r="D525">
        <f t="shared" si="42"/>
        <v>0</v>
      </c>
      <c r="E525">
        <f t="shared" si="43"/>
        <v>0</v>
      </c>
      <c r="F525">
        <f t="shared" si="44"/>
        <v>42.204620486670144</v>
      </c>
    </row>
    <row r="526" spans="1:6" x14ac:dyDescent="0.2">
      <c r="A526">
        <f>Calc!$B$41/1000+A525</f>
        <v>0.18339999999999901</v>
      </c>
      <c r="B526">
        <f t="shared" si="40"/>
        <v>9.9959999999999924E-2</v>
      </c>
      <c r="C526">
        <f t="shared" si="41"/>
        <v>0</v>
      </c>
      <c r="D526">
        <f t="shared" si="42"/>
        <v>0</v>
      </c>
      <c r="E526">
        <f t="shared" si="43"/>
        <v>0</v>
      </c>
      <c r="F526">
        <f t="shared" si="44"/>
        <v>42.204620486670144</v>
      </c>
    </row>
    <row r="527" spans="1:6" x14ac:dyDescent="0.2">
      <c r="A527">
        <f>Calc!$B$41/1000+A526</f>
        <v>0.183749999999999</v>
      </c>
      <c r="B527">
        <f t="shared" si="40"/>
        <v>9.9959999999999924E-2</v>
      </c>
      <c r="C527">
        <f t="shared" si="41"/>
        <v>0</v>
      </c>
      <c r="D527">
        <f t="shared" si="42"/>
        <v>0</v>
      </c>
      <c r="E527">
        <f t="shared" si="43"/>
        <v>0</v>
      </c>
      <c r="F527">
        <f t="shared" si="44"/>
        <v>42.204620486670144</v>
      </c>
    </row>
    <row r="528" spans="1:6" x14ac:dyDescent="0.2">
      <c r="A528">
        <f>Calc!$B$41/1000+A527</f>
        <v>0.18409999999999899</v>
      </c>
      <c r="B528">
        <f t="shared" si="40"/>
        <v>9.9959999999999924E-2</v>
      </c>
      <c r="C528">
        <f t="shared" si="41"/>
        <v>0</v>
      </c>
      <c r="D528">
        <f t="shared" si="42"/>
        <v>0</v>
      </c>
      <c r="E528">
        <f t="shared" si="43"/>
        <v>0</v>
      </c>
      <c r="F528">
        <f t="shared" si="44"/>
        <v>42.204620486670144</v>
      </c>
    </row>
    <row r="529" spans="1:6" x14ac:dyDescent="0.2">
      <c r="A529">
        <f>Calc!$B$41/1000+A528</f>
        <v>0.18444999999999898</v>
      </c>
      <c r="B529">
        <f t="shared" si="40"/>
        <v>9.9959999999999924E-2</v>
      </c>
      <c r="C529">
        <f t="shared" si="41"/>
        <v>0</v>
      </c>
      <c r="D529">
        <f t="shared" si="42"/>
        <v>0</v>
      </c>
      <c r="E529">
        <f t="shared" si="43"/>
        <v>0</v>
      </c>
      <c r="F529">
        <f t="shared" si="44"/>
        <v>42.204620486670144</v>
      </c>
    </row>
    <row r="530" spans="1:6" x14ac:dyDescent="0.2">
      <c r="A530">
        <f>Calc!$B$41/1000+A529</f>
        <v>0.18479999999999897</v>
      </c>
      <c r="B530">
        <f t="shared" si="40"/>
        <v>9.9959999999999924E-2</v>
      </c>
      <c r="C530">
        <f t="shared" si="41"/>
        <v>0</v>
      </c>
      <c r="D530">
        <f t="shared" si="42"/>
        <v>0</v>
      </c>
      <c r="E530">
        <f t="shared" si="43"/>
        <v>0</v>
      </c>
      <c r="F530">
        <f t="shared" si="44"/>
        <v>42.204620486670144</v>
      </c>
    </row>
    <row r="531" spans="1:6" x14ac:dyDescent="0.2">
      <c r="A531">
        <f>Calc!$B$41/1000+A530</f>
        <v>0.18514999999999895</v>
      </c>
      <c r="B531">
        <f t="shared" si="40"/>
        <v>9.9959999999999924E-2</v>
      </c>
      <c r="C531">
        <f t="shared" si="41"/>
        <v>0</v>
      </c>
      <c r="D531">
        <f t="shared" si="42"/>
        <v>0</v>
      </c>
      <c r="E531">
        <f t="shared" si="43"/>
        <v>0</v>
      </c>
      <c r="F531">
        <f t="shared" si="44"/>
        <v>42.204620486670144</v>
      </c>
    </row>
    <row r="532" spans="1:6" x14ac:dyDescent="0.2">
      <c r="A532">
        <f>Calc!$B$41/1000+A531</f>
        <v>0.18549999999999894</v>
      </c>
      <c r="B532">
        <f t="shared" si="40"/>
        <v>9.9959999999999924E-2</v>
      </c>
      <c r="C532">
        <f t="shared" si="41"/>
        <v>0</v>
      </c>
      <c r="D532">
        <f t="shared" si="42"/>
        <v>0</v>
      </c>
      <c r="E532">
        <f t="shared" si="43"/>
        <v>0</v>
      </c>
      <c r="F532">
        <f t="shared" si="44"/>
        <v>42.204620486670144</v>
      </c>
    </row>
    <row r="533" spans="1:6" x14ac:dyDescent="0.2">
      <c r="A533">
        <f>Calc!$B$41/1000+A532</f>
        <v>0.18584999999999893</v>
      </c>
      <c r="B533">
        <f t="shared" si="40"/>
        <v>9.9959999999999924E-2</v>
      </c>
      <c r="C533">
        <f t="shared" si="41"/>
        <v>0</v>
      </c>
      <c r="D533">
        <f t="shared" si="42"/>
        <v>0</v>
      </c>
      <c r="E533">
        <f t="shared" si="43"/>
        <v>0</v>
      </c>
      <c r="F533">
        <f t="shared" si="44"/>
        <v>42.204620486670144</v>
      </c>
    </row>
    <row r="534" spans="1:6" x14ac:dyDescent="0.2">
      <c r="A534">
        <f>Calc!$B$41/1000+A533</f>
        <v>0.18619999999999892</v>
      </c>
      <c r="B534">
        <f t="shared" si="40"/>
        <v>9.9959999999999924E-2</v>
      </c>
      <c r="C534">
        <f t="shared" si="41"/>
        <v>0</v>
      </c>
      <c r="D534">
        <f t="shared" si="42"/>
        <v>0</v>
      </c>
      <c r="E534">
        <f t="shared" si="43"/>
        <v>0</v>
      </c>
      <c r="F534">
        <f t="shared" si="44"/>
        <v>42.204620486670144</v>
      </c>
    </row>
    <row r="535" spans="1:6" x14ac:dyDescent="0.2">
      <c r="A535">
        <f>Calc!$B$41/1000+A534</f>
        <v>0.18654999999999891</v>
      </c>
      <c r="B535">
        <f t="shared" si="40"/>
        <v>9.9959999999999924E-2</v>
      </c>
      <c r="C535">
        <f t="shared" si="41"/>
        <v>0</v>
      </c>
      <c r="D535">
        <f t="shared" si="42"/>
        <v>0</v>
      </c>
      <c r="E535">
        <f t="shared" si="43"/>
        <v>0</v>
      </c>
      <c r="F535">
        <f t="shared" si="44"/>
        <v>42.204620486670144</v>
      </c>
    </row>
    <row r="536" spans="1:6" x14ac:dyDescent="0.2">
      <c r="A536">
        <f>Calc!$B$41/1000+A535</f>
        <v>0.1868999999999989</v>
      </c>
      <c r="B536">
        <f t="shared" si="40"/>
        <v>9.9959999999999924E-2</v>
      </c>
      <c r="C536">
        <f t="shared" si="41"/>
        <v>0</v>
      </c>
      <c r="D536">
        <f t="shared" si="42"/>
        <v>0</v>
      </c>
      <c r="E536">
        <f t="shared" si="43"/>
        <v>0</v>
      </c>
      <c r="F536">
        <f t="shared" si="44"/>
        <v>42.204620486670144</v>
      </c>
    </row>
    <row r="537" spans="1:6" x14ac:dyDescent="0.2">
      <c r="A537">
        <f>Calc!$B$41/1000+A536</f>
        <v>0.18724999999999889</v>
      </c>
      <c r="B537">
        <f t="shared" si="40"/>
        <v>9.9959999999999924E-2</v>
      </c>
      <c r="C537">
        <f t="shared" si="41"/>
        <v>0</v>
      </c>
      <c r="D537">
        <f t="shared" si="42"/>
        <v>0</v>
      </c>
      <c r="E537">
        <f t="shared" si="43"/>
        <v>0</v>
      </c>
      <c r="F537">
        <f t="shared" si="44"/>
        <v>42.204620486670144</v>
      </c>
    </row>
    <row r="538" spans="1:6" x14ac:dyDescent="0.2">
      <c r="A538">
        <f>Calc!$B$41/1000+A537</f>
        <v>0.18759999999999888</v>
      </c>
      <c r="B538">
        <f t="shared" si="40"/>
        <v>9.9959999999999924E-2</v>
      </c>
      <c r="C538">
        <f t="shared" si="41"/>
        <v>0</v>
      </c>
      <c r="D538">
        <f t="shared" si="42"/>
        <v>0</v>
      </c>
      <c r="E538">
        <f t="shared" si="43"/>
        <v>0</v>
      </c>
      <c r="F538">
        <f t="shared" si="44"/>
        <v>42.204620486670144</v>
      </c>
    </row>
    <row r="539" spans="1:6" x14ac:dyDescent="0.2">
      <c r="A539">
        <f>Calc!$B$41/1000+A538</f>
        <v>0.18794999999999887</v>
      </c>
      <c r="B539">
        <f t="shared" si="40"/>
        <v>9.9959999999999924E-2</v>
      </c>
      <c r="C539">
        <f t="shared" si="41"/>
        <v>0</v>
      </c>
      <c r="D539">
        <f t="shared" si="42"/>
        <v>0</v>
      </c>
      <c r="E539">
        <f t="shared" si="43"/>
        <v>0</v>
      </c>
      <c r="F539">
        <f t="shared" si="44"/>
        <v>42.204620486670144</v>
      </c>
    </row>
    <row r="540" spans="1:6" x14ac:dyDescent="0.2">
      <c r="A540">
        <f>Calc!$B$41/1000+A539</f>
        <v>0.18829999999999886</v>
      </c>
      <c r="B540">
        <f t="shared" si="40"/>
        <v>9.9959999999999924E-2</v>
      </c>
      <c r="C540">
        <f t="shared" si="41"/>
        <v>0</v>
      </c>
      <c r="D540">
        <f t="shared" si="42"/>
        <v>0</v>
      </c>
      <c r="E540">
        <f t="shared" si="43"/>
        <v>0</v>
      </c>
      <c r="F540">
        <f t="shared" si="44"/>
        <v>42.204620486670144</v>
      </c>
    </row>
    <row r="541" spans="1:6" x14ac:dyDescent="0.2">
      <c r="A541">
        <f>Calc!$B$41/1000+A540</f>
        <v>0.18864999999999885</v>
      </c>
      <c r="B541">
        <f t="shared" si="40"/>
        <v>9.9959999999999924E-2</v>
      </c>
      <c r="C541">
        <f t="shared" si="41"/>
        <v>0</v>
      </c>
      <c r="D541">
        <f t="shared" si="42"/>
        <v>0</v>
      </c>
      <c r="E541">
        <f t="shared" si="43"/>
        <v>0</v>
      </c>
      <c r="F541">
        <f t="shared" si="44"/>
        <v>42.204620486670144</v>
      </c>
    </row>
    <row r="542" spans="1:6" x14ac:dyDescent="0.2">
      <c r="A542">
        <f>Calc!$B$41/1000+A541</f>
        <v>0.18899999999999884</v>
      </c>
      <c r="B542">
        <f t="shared" si="40"/>
        <v>9.9959999999999924E-2</v>
      </c>
      <c r="C542">
        <f t="shared" si="41"/>
        <v>0</v>
      </c>
      <c r="D542">
        <f t="shared" si="42"/>
        <v>0</v>
      </c>
      <c r="E542">
        <f t="shared" si="43"/>
        <v>0</v>
      </c>
      <c r="F542">
        <f t="shared" si="44"/>
        <v>42.204620486670144</v>
      </c>
    </row>
    <row r="543" spans="1:6" x14ac:dyDescent="0.2">
      <c r="A543">
        <f>Calc!$B$41/1000+A542</f>
        <v>0.18934999999999882</v>
      </c>
      <c r="B543">
        <f t="shared" si="40"/>
        <v>9.9959999999999924E-2</v>
      </c>
      <c r="C543">
        <f t="shared" si="41"/>
        <v>0</v>
      </c>
      <c r="D543">
        <f t="shared" si="42"/>
        <v>0</v>
      </c>
      <c r="E543">
        <f t="shared" si="43"/>
        <v>0</v>
      </c>
      <c r="F543">
        <f t="shared" si="44"/>
        <v>42.204620486670144</v>
      </c>
    </row>
    <row r="544" spans="1:6" x14ac:dyDescent="0.2">
      <c r="A544">
        <f>Calc!$B$41/1000+A543</f>
        <v>0.18969999999999881</v>
      </c>
      <c r="B544">
        <f t="shared" si="40"/>
        <v>9.9959999999999924E-2</v>
      </c>
      <c r="C544">
        <f t="shared" si="41"/>
        <v>0</v>
      </c>
      <c r="D544">
        <f t="shared" si="42"/>
        <v>0</v>
      </c>
      <c r="E544">
        <f t="shared" si="43"/>
        <v>0</v>
      </c>
      <c r="F544">
        <f t="shared" si="44"/>
        <v>42.204620486670144</v>
      </c>
    </row>
    <row r="545" spans="1:6" x14ac:dyDescent="0.2">
      <c r="A545">
        <f>Calc!$B$41/1000+A544</f>
        <v>0.1900499999999988</v>
      </c>
      <c r="B545">
        <f t="shared" si="40"/>
        <v>9.9959999999999924E-2</v>
      </c>
      <c r="C545">
        <f t="shared" si="41"/>
        <v>0</v>
      </c>
      <c r="D545">
        <f t="shared" si="42"/>
        <v>0</v>
      </c>
      <c r="E545">
        <f t="shared" si="43"/>
        <v>0</v>
      </c>
      <c r="F545">
        <f t="shared" si="44"/>
        <v>42.204620486670144</v>
      </c>
    </row>
    <row r="546" spans="1:6" x14ac:dyDescent="0.2">
      <c r="A546">
        <f>Calc!$B$41/1000+A545</f>
        <v>0.19039999999999879</v>
      </c>
      <c r="B546">
        <f t="shared" si="40"/>
        <v>9.9959999999999924E-2</v>
      </c>
      <c r="C546">
        <f t="shared" si="41"/>
        <v>0</v>
      </c>
      <c r="D546">
        <f t="shared" si="42"/>
        <v>0</v>
      </c>
      <c r="E546">
        <f t="shared" si="43"/>
        <v>0</v>
      </c>
      <c r="F546">
        <f t="shared" si="44"/>
        <v>42.204620486670144</v>
      </c>
    </row>
    <row r="547" spans="1:6" x14ac:dyDescent="0.2">
      <c r="A547">
        <f>Calc!$B$41/1000+A546</f>
        <v>0.19074999999999878</v>
      </c>
      <c r="B547">
        <f t="shared" si="40"/>
        <v>9.9959999999999924E-2</v>
      </c>
      <c r="C547">
        <f t="shared" si="41"/>
        <v>0</v>
      </c>
      <c r="D547">
        <f t="shared" si="42"/>
        <v>0</v>
      </c>
      <c r="E547">
        <f t="shared" si="43"/>
        <v>0</v>
      </c>
      <c r="F547">
        <f t="shared" si="44"/>
        <v>42.204620486670144</v>
      </c>
    </row>
    <row r="548" spans="1:6" x14ac:dyDescent="0.2">
      <c r="A548">
        <f>Calc!$B$41/1000+A547</f>
        <v>0.19109999999999877</v>
      </c>
      <c r="B548">
        <f t="shared" si="40"/>
        <v>9.9959999999999924E-2</v>
      </c>
      <c r="C548">
        <f t="shared" si="41"/>
        <v>0</v>
      </c>
      <c r="D548">
        <f t="shared" si="42"/>
        <v>0</v>
      </c>
      <c r="E548">
        <f t="shared" si="43"/>
        <v>0</v>
      </c>
      <c r="F548">
        <f t="shared" si="44"/>
        <v>42.204620486670144</v>
      </c>
    </row>
    <row r="549" spans="1:6" x14ac:dyDescent="0.2">
      <c r="A549">
        <f>Calc!$B$41/1000+A548</f>
        <v>0.19144999999999876</v>
      </c>
      <c r="B549">
        <f t="shared" si="40"/>
        <v>9.9959999999999924E-2</v>
      </c>
      <c r="C549">
        <f t="shared" si="41"/>
        <v>0</v>
      </c>
      <c r="D549">
        <f t="shared" si="42"/>
        <v>0</v>
      </c>
      <c r="E549">
        <f t="shared" si="43"/>
        <v>0</v>
      </c>
      <c r="F549">
        <f t="shared" si="44"/>
        <v>42.204620486670144</v>
      </c>
    </row>
    <row r="550" spans="1:6" x14ac:dyDescent="0.2">
      <c r="A550">
        <f>Calc!$B$41/1000+A549</f>
        <v>0.19179999999999875</v>
      </c>
      <c r="B550">
        <f t="shared" si="40"/>
        <v>9.9959999999999924E-2</v>
      </c>
      <c r="C550">
        <f t="shared" si="41"/>
        <v>0</v>
      </c>
      <c r="D550">
        <f t="shared" si="42"/>
        <v>0</v>
      </c>
      <c r="E550">
        <f t="shared" si="43"/>
        <v>0</v>
      </c>
      <c r="F550">
        <f t="shared" si="44"/>
        <v>42.204620486670144</v>
      </c>
    </row>
    <row r="551" spans="1:6" x14ac:dyDescent="0.2">
      <c r="A551">
        <f>Calc!$B$41/1000+A550</f>
        <v>0.19214999999999874</v>
      </c>
      <c r="B551">
        <f t="shared" si="40"/>
        <v>9.9959999999999924E-2</v>
      </c>
      <c r="C551">
        <f t="shared" si="41"/>
        <v>0</v>
      </c>
      <c r="D551">
        <f t="shared" si="42"/>
        <v>0</v>
      </c>
      <c r="E551">
        <f t="shared" si="43"/>
        <v>0</v>
      </c>
      <c r="F551">
        <f t="shared" si="44"/>
        <v>42.204620486670144</v>
      </c>
    </row>
    <row r="552" spans="1:6" x14ac:dyDescent="0.2">
      <c r="A552">
        <f>Calc!$B$41/1000+A551</f>
        <v>0.19249999999999873</v>
      </c>
      <c r="B552">
        <f t="shared" si="40"/>
        <v>9.9959999999999924E-2</v>
      </c>
      <c r="C552">
        <f t="shared" si="41"/>
        <v>0</v>
      </c>
      <c r="D552">
        <f t="shared" si="42"/>
        <v>0</v>
      </c>
      <c r="E552">
        <f t="shared" si="43"/>
        <v>0</v>
      </c>
      <c r="F552">
        <f t="shared" si="44"/>
        <v>42.204620486670144</v>
      </c>
    </row>
    <row r="553" spans="1:6" x14ac:dyDescent="0.2">
      <c r="A553">
        <f>Calc!$B$41/1000+A552</f>
        <v>0.19284999999999872</v>
      </c>
      <c r="B553">
        <f t="shared" si="40"/>
        <v>9.9959999999999924E-2</v>
      </c>
      <c r="C553">
        <f t="shared" si="41"/>
        <v>0</v>
      </c>
      <c r="D553">
        <f t="shared" si="42"/>
        <v>0</v>
      </c>
      <c r="E553">
        <f t="shared" si="43"/>
        <v>0</v>
      </c>
      <c r="F553">
        <f t="shared" si="44"/>
        <v>42.204620486670144</v>
      </c>
    </row>
    <row r="554" spans="1:6" x14ac:dyDescent="0.2">
      <c r="A554">
        <f>Calc!$B$41/1000+A553</f>
        <v>0.19319999999999871</v>
      </c>
      <c r="B554">
        <f t="shared" si="40"/>
        <v>9.9959999999999924E-2</v>
      </c>
      <c r="C554">
        <f t="shared" si="41"/>
        <v>0</v>
      </c>
      <c r="D554">
        <f t="shared" si="42"/>
        <v>0</v>
      </c>
      <c r="E554">
        <f t="shared" si="43"/>
        <v>0</v>
      </c>
      <c r="F554">
        <f t="shared" si="44"/>
        <v>42.204620486670144</v>
      </c>
    </row>
    <row r="555" spans="1:6" x14ac:dyDescent="0.2">
      <c r="A555">
        <f>Calc!$B$41/1000+A554</f>
        <v>0.1935499999999987</v>
      </c>
      <c r="B555">
        <f t="shared" si="40"/>
        <v>9.9959999999999924E-2</v>
      </c>
      <c r="C555">
        <f t="shared" si="41"/>
        <v>0</v>
      </c>
      <c r="D555">
        <f t="shared" si="42"/>
        <v>0</v>
      </c>
      <c r="E555">
        <f t="shared" si="43"/>
        <v>0</v>
      </c>
      <c r="F555">
        <f t="shared" si="44"/>
        <v>42.204620486670144</v>
      </c>
    </row>
    <row r="556" spans="1:6" x14ac:dyDescent="0.2">
      <c r="A556">
        <f>Calc!$B$41/1000+A555</f>
        <v>0.19389999999999868</v>
      </c>
      <c r="B556">
        <f t="shared" si="40"/>
        <v>9.9959999999999924E-2</v>
      </c>
      <c r="C556">
        <f t="shared" si="41"/>
        <v>0</v>
      </c>
      <c r="D556">
        <f t="shared" si="42"/>
        <v>0</v>
      </c>
      <c r="E556">
        <f t="shared" si="43"/>
        <v>0</v>
      </c>
      <c r="F556">
        <f t="shared" si="44"/>
        <v>42.204620486670144</v>
      </c>
    </row>
    <row r="557" spans="1:6" x14ac:dyDescent="0.2">
      <c r="A557">
        <f>Calc!$B$41/1000+A556</f>
        <v>0.19424999999999867</v>
      </c>
      <c r="B557">
        <f t="shared" si="40"/>
        <v>9.9959999999999924E-2</v>
      </c>
      <c r="C557">
        <f t="shared" si="41"/>
        <v>0</v>
      </c>
      <c r="D557">
        <f t="shared" si="42"/>
        <v>0</v>
      </c>
      <c r="E557">
        <f t="shared" si="43"/>
        <v>0</v>
      </c>
      <c r="F557">
        <f t="shared" si="44"/>
        <v>42.204620486670144</v>
      </c>
    </row>
    <row r="558" spans="1:6" x14ac:dyDescent="0.2">
      <c r="A558">
        <f>Calc!$B$41/1000+A557</f>
        <v>0.19459999999999866</v>
      </c>
      <c r="B558">
        <f t="shared" si="40"/>
        <v>9.9959999999999924E-2</v>
      </c>
      <c r="C558">
        <f t="shared" si="41"/>
        <v>0</v>
      </c>
      <c r="D558">
        <f t="shared" si="42"/>
        <v>0</v>
      </c>
      <c r="E558">
        <f t="shared" si="43"/>
        <v>0</v>
      </c>
      <c r="F558">
        <f t="shared" si="44"/>
        <v>42.204620486670144</v>
      </c>
    </row>
    <row r="559" spans="1:6" x14ac:dyDescent="0.2">
      <c r="A559">
        <f>Calc!$B$41/1000+A558</f>
        <v>0.19494999999999865</v>
      </c>
      <c r="B559">
        <f t="shared" si="40"/>
        <v>9.9959999999999924E-2</v>
      </c>
      <c r="C559">
        <f t="shared" si="41"/>
        <v>0</v>
      </c>
      <c r="D559">
        <f t="shared" si="42"/>
        <v>0</v>
      </c>
      <c r="E559">
        <f t="shared" si="43"/>
        <v>0</v>
      </c>
      <c r="F559">
        <f t="shared" si="44"/>
        <v>42.204620486670144</v>
      </c>
    </row>
    <row r="560" spans="1:6" x14ac:dyDescent="0.2">
      <c r="A560">
        <f>Calc!$B$41/1000+A559</f>
        <v>0.19529999999999864</v>
      </c>
      <c r="B560">
        <f t="shared" si="40"/>
        <v>9.9959999999999924E-2</v>
      </c>
      <c r="C560">
        <f t="shared" si="41"/>
        <v>0</v>
      </c>
      <c r="D560">
        <f t="shared" si="42"/>
        <v>0</v>
      </c>
      <c r="E560">
        <f t="shared" si="43"/>
        <v>0</v>
      </c>
      <c r="F560">
        <f t="shared" si="44"/>
        <v>42.204620486670144</v>
      </c>
    </row>
    <row r="561" spans="1:6" x14ac:dyDescent="0.2">
      <c r="A561">
        <f>Calc!$B$41/1000+A560</f>
        <v>0.19564999999999863</v>
      </c>
      <c r="B561">
        <f t="shared" si="40"/>
        <v>9.9959999999999924E-2</v>
      </c>
      <c r="C561">
        <f t="shared" si="41"/>
        <v>0</v>
      </c>
      <c r="D561">
        <f t="shared" si="42"/>
        <v>0</v>
      </c>
      <c r="E561">
        <f t="shared" si="43"/>
        <v>0</v>
      </c>
      <c r="F561">
        <f t="shared" si="44"/>
        <v>42.204620486670144</v>
      </c>
    </row>
    <row r="562" spans="1:6" x14ac:dyDescent="0.2">
      <c r="A562">
        <f>Calc!$B$41/1000+A561</f>
        <v>0.19599999999999862</v>
      </c>
      <c r="B562">
        <f t="shared" si="40"/>
        <v>9.9959999999999924E-2</v>
      </c>
      <c r="C562">
        <f t="shared" si="41"/>
        <v>0</v>
      </c>
      <c r="D562">
        <f t="shared" si="42"/>
        <v>0</v>
      </c>
      <c r="E562">
        <f t="shared" si="43"/>
        <v>0</v>
      </c>
      <c r="F562">
        <f t="shared" si="44"/>
        <v>42.204620486670144</v>
      </c>
    </row>
    <row r="563" spans="1:6" x14ac:dyDescent="0.2">
      <c r="A563">
        <f>Calc!$B$41/1000+A562</f>
        <v>0.19634999999999861</v>
      </c>
      <c r="B563">
        <f t="shared" si="40"/>
        <v>9.9959999999999924E-2</v>
      </c>
      <c r="C563">
        <f t="shared" si="41"/>
        <v>0</v>
      </c>
      <c r="D563">
        <f t="shared" si="42"/>
        <v>0</v>
      </c>
      <c r="E563">
        <f t="shared" si="43"/>
        <v>0</v>
      </c>
      <c r="F563">
        <f t="shared" si="44"/>
        <v>42.204620486670144</v>
      </c>
    </row>
    <row r="564" spans="1:6" x14ac:dyDescent="0.2">
      <c r="A564">
        <f>Calc!$B$41/1000+A563</f>
        <v>0.1966999999999986</v>
      </c>
      <c r="B564">
        <f t="shared" si="40"/>
        <v>9.9959999999999924E-2</v>
      </c>
      <c r="C564">
        <f t="shared" si="41"/>
        <v>0</v>
      </c>
      <c r="D564">
        <f t="shared" si="42"/>
        <v>0</v>
      </c>
      <c r="E564">
        <f t="shared" si="43"/>
        <v>0</v>
      </c>
      <c r="F564">
        <f t="shared" si="44"/>
        <v>42.204620486670144</v>
      </c>
    </row>
    <row r="565" spans="1:6" x14ac:dyDescent="0.2">
      <c r="A565">
        <f>Calc!$B$41/1000+A564</f>
        <v>0.19704999999999859</v>
      </c>
      <c r="B565">
        <f t="shared" si="40"/>
        <v>9.9959999999999924E-2</v>
      </c>
      <c r="C565">
        <f t="shared" si="41"/>
        <v>0</v>
      </c>
      <c r="D565">
        <f t="shared" si="42"/>
        <v>0</v>
      </c>
      <c r="E565">
        <f t="shared" si="43"/>
        <v>0</v>
      </c>
      <c r="F565">
        <f t="shared" si="44"/>
        <v>42.204620486670144</v>
      </c>
    </row>
    <row r="566" spans="1:6" x14ac:dyDescent="0.2">
      <c r="A566">
        <f>Calc!$B$41/1000+A565</f>
        <v>0.19739999999999858</v>
      </c>
      <c r="B566">
        <f t="shared" si="40"/>
        <v>9.9959999999999924E-2</v>
      </c>
      <c r="C566">
        <f t="shared" si="41"/>
        <v>0</v>
      </c>
      <c r="D566">
        <f t="shared" si="42"/>
        <v>0</v>
      </c>
      <c r="E566">
        <f t="shared" si="43"/>
        <v>0</v>
      </c>
      <c r="F566">
        <f t="shared" si="44"/>
        <v>42.204620486670144</v>
      </c>
    </row>
    <row r="567" spans="1:6" x14ac:dyDescent="0.2">
      <c r="A567">
        <f>Calc!$B$41/1000+A566</f>
        <v>0.19774999999999857</v>
      </c>
      <c r="B567">
        <f t="shared" si="40"/>
        <v>9.9959999999999924E-2</v>
      </c>
      <c r="C567">
        <f t="shared" si="41"/>
        <v>0</v>
      </c>
      <c r="D567">
        <f t="shared" si="42"/>
        <v>0</v>
      </c>
      <c r="E567">
        <f t="shared" si="43"/>
        <v>0</v>
      </c>
      <c r="F567">
        <f t="shared" si="44"/>
        <v>42.204620486670144</v>
      </c>
    </row>
    <row r="568" spans="1:6" x14ac:dyDescent="0.2">
      <c r="A568">
        <f>Calc!$B$41/1000+A567</f>
        <v>0.19809999999999856</v>
      </c>
      <c r="B568">
        <f t="shared" si="40"/>
        <v>9.9959999999999924E-2</v>
      </c>
      <c r="C568">
        <f t="shared" si="41"/>
        <v>0</v>
      </c>
      <c r="D568">
        <f t="shared" si="42"/>
        <v>0</v>
      </c>
      <c r="E568">
        <f t="shared" si="43"/>
        <v>0</v>
      </c>
      <c r="F568">
        <f t="shared" si="44"/>
        <v>42.204620486670144</v>
      </c>
    </row>
    <row r="569" spans="1:6" x14ac:dyDescent="0.2">
      <c r="A569">
        <f>Calc!$B$41/1000+A568</f>
        <v>0.19844999999999854</v>
      </c>
      <c r="B569">
        <f t="shared" si="40"/>
        <v>9.9959999999999924E-2</v>
      </c>
      <c r="C569">
        <f t="shared" si="41"/>
        <v>0</v>
      </c>
      <c r="D569">
        <f t="shared" si="42"/>
        <v>0</v>
      </c>
      <c r="E569">
        <f t="shared" si="43"/>
        <v>0</v>
      </c>
      <c r="F569">
        <f t="shared" si="44"/>
        <v>42.204620486670144</v>
      </c>
    </row>
    <row r="570" spans="1:6" x14ac:dyDescent="0.2">
      <c r="A570">
        <f>Calc!$B$41/1000+A569</f>
        <v>0.19879999999999853</v>
      </c>
      <c r="B570">
        <f t="shared" si="40"/>
        <v>9.9959999999999924E-2</v>
      </c>
      <c r="C570">
        <f t="shared" si="41"/>
        <v>0</v>
      </c>
      <c r="D570">
        <f t="shared" si="42"/>
        <v>0</v>
      </c>
      <c r="E570">
        <f t="shared" si="43"/>
        <v>0</v>
      </c>
      <c r="F570">
        <f t="shared" si="44"/>
        <v>42.204620486670144</v>
      </c>
    </row>
    <row r="571" spans="1:6" x14ac:dyDescent="0.2">
      <c r="A571">
        <f>Calc!$B$41/1000+A570</f>
        <v>0.19914999999999852</v>
      </c>
      <c r="B571">
        <f t="shared" si="40"/>
        <v>9.9959999999999924E-2</v>
      </c>
      <c r="C571">
        <f t="shared" si="41"/>
        <v>0</v>
      </c>
      <c r="D571">
        <f t="shared" si="42"/>
        <v>0</v>
      </c>
      <c r="E571">
        <f t="shared" si="43"/>
        <v>0</v>
      </c>
      <c r="F571">
        <f t="shared" si="44"/>
        <v>42.204620486670144</v>
      </c>
    </row>
    <row r="572" spans="1:6" x14ac:dyDescent="0.2">
      <c r="A572">
        <f>Calc!$B$41/1000+A571</f>
        <v>0.19949999999999851</v>
      </c>
      <c r="B572">
        <f t="shared" si="40"/>
        <v>9.9959999999999924E-2</v>
      </c>
      <c r="C572">
        <f t="shared" si="41"/>
        <v>0</v>
      </c>
      <c r="D572">
        <f t="shared" si="42"/>
        <v>0</v>
      </c>
      <c r="E572">
        <f t="shared" si="43"/>
        <v>0</v>
      </c>
      <c r="F572">
        <f t="shared" si="44"/>
        <v>42.204620486670144</v>
      </c>
    </row>
    <row r="573" spans="1:6" x14ac:dyDescent="0.2">
      <c r="A573">
        <f>Calc!$B$41/1000+A572</f>
        <v>0.1998499999999985</v>
      </c>
      <c r="B573">
        <f t="shared" si="40"/>
        <v>9.9959999999999924E-2</v>
      </c>
      <c r="C573">
        <f t="shared" si="41"/>
        <v>0</v>
      </c>
      <c r="D573">
        <f t="shared" si="42"/>
        <v>0</v>
      </c>
      <c r="E573">
        <f t="shared" si="43"/>
        <v>0</v>
      </c>
      <c r="F573">
        <f t="shared" si="44"/>
        <v>42.204620486670144</v>
      </c>
    </row>
    <row r="574" spans="1:6" x14ac:dyDescent="0.2">
      <c r="A574">
        <f>Calc!$B$41/1000+A573</f>
        <v>0.20019999999999849</v>
      </c>
      <c r="B574">
        <f t="shared" si="40"/>
        <v>9.9959999999999924E-2</v>
      </c>
      <c r="C574">
        <f t="shared" si="41"/>
        <v>0</v>
      </c>
      <c r="D574">
        <f t="shared" si="42"/>
        <v>0</v>
      </c>
      <c r="E574">
        <f t="shared" si="43"/>
        <v>0</v>
      </c>
      <c r="F574">
        <f t="shared" si="44"/>
        <v>42.204620486670144</v>
      </c>
    </row>
    <row r="575" spans="1:6" x14ac:dyDescent="0.2">
      <c r="A575">
        <f>Calc!$B$41/1000+A574</f>
        <v>0.20054999999999848</v>
      </c>
      <c r="B575">
        <f t="shared" si="40"/>
        <v>9.9959999999999924E-2</v>
      </c>
      <c r="C575">
        <f t="shared" si="41"/>
        <v>0</v>
      </c>
      <c r="D575">
        <f t="shared" si="42"/>
        <v>0</v>
      </c>
      <c r="E575">
        <f t="shared" si="43"/>
        <v>0</v>
      </c>
      <c r="F575">
        <f t="shared" si="44"/>
        <v>42.204620486670144</v>
      </c>
    </row>
    <row r="576" spans="1:6" x14ac:dyDescent="0.2">
      <c r="A576">
        <f>Calc!$B$41/1000+A575</f>
        <v>0.20089999999999847</v>
      </c>
      <c r="B576">
        <f t="shared" si="40"/>
        <v>9.9959999999999924E-2</v>
      </c>
      <c r="C576">
        <f t="shared" si="41"/>
        <v>0</v>
      </c>
      <c r="D576">
        <f t="shared" si="42"/>
        <v>0</v>
      </c>
      <c r="E576">
        <f t="shared" si="43"/>
        <v>0</v>
      </c>
      <c r="F576">
        <f t="shared" si="44"/>
        <v>42.204620486670144</v>
      </c>
    </row>
    <row r="577" spans="1:6" x14ac:dyDescent="0.2">
      <c r="A577">
        <f>Calc!$B$41/1000+A576</f>
        <v>0.20124999999999846</v>
      </c>
      <c r="B577">
        <f t="shared" si="40"/>
        <v>9.9959999999999924E-2</v>
      </c>
      <c r="C577">
        <f t="shared" si="41"/>
        <v>0</v>
      </c>
      <c r="D577">
        <f t="shared" si="42"/>
        <v>0</v>
      </c>
      <c r="E577">
        <f t="shared" si="43"/>
        <v>0</v>
      </c>
      <c r="F577">
        <f t="shared" si="44"/>
        <v>42.204620486670144</v>
      </c>
    </row>
    <row r="578" spans="1:6" x14ac:dyDescent="0.2">
      <c r="A578">
        <f>Calc!$B$41/1000+A577</f>
        <v>0.20159999999999845</v>
      </c>
      <c r="B578">
        <f t="shared" si="40"/>
        <v>9.9959999999999924E-2</v>
      </c>
      <c r="C578">
        <f t="shared" si="41"/>
        <v>0</v>
      </c>
      <c r="D578">
        <f t="shared" si="42"/>
        <v>0</v>
      </c>
      <c r="E578">
        <f t="shared" si="43"/>
        <v>0</v>
      </c>
      <c r="F578">
        <f t="shared" si="44"/>
        <v>42.204620486670144</v>
      </c>
    </row>
    <row r="579" spans="1:6" x14ac:dyDescent="0.2">
      <c r="A579">
        <f>Calc!$B$41/1000+A578</f>
        <v>0.20194999999999844</v>
      </c>
      <c r="B579">
        <f t="shared" si="40"/>
        <v>9.9959999999999924E-2</v>
      </c>
      <c r="C579">
        <f t="shared" si="41"/>
        <v>0</v>
      </c>
      <c r="D579">
        <f t="shared" si="42"/>
        <v>0</v>
      </c>
      <c r="E579">
        <f t="shared" si="43"/>
        <v>0</v>
      </c>
      <c r="F579">
        <f t="shared" si="44"/>
        <v>42.204620486670144</v>
      </c>
    </row>
    <row r="580" spans="1:6" x14ac:dyDescent="0.2">
      <c r="A580">
        <f>Calc!$B$41/1000+A579</f>
        <v>0.20229999999999843</v>
      </c>
      <c r="B580">
        <f t="shared" ref="B580:B643" si="45">C580*$A$3+B579</f>
        <v>9.9959999999999924E-2</v>
      </c>
      <c r="C580">
        <f t="shared" ref="C580:C643" si="46">IF(ISODD(VLOOKUP(A580,$M$4:$Q$15,5,TRUE)),C579+D580*$A$3,VLOOKUP(A580,$M$4:$Q$15,2,TRUE))</f>
        <v>0</v>
      </c>
      <c r="D580">
        <f t="shared" ref="D580:D643" si="47">VLOOKUP(A580,$M$4:$P$15,4,TRUE)</f>
        <v>0</v>
      </c>
      <c r="E580">
        <f t="shared" ref="E580:E643" si="48">VLOOKUP(A580,$M$4:$P$15,3,TRUE)</f>
        <v>0</v>
      </c>
      <c r="F580">
        <f t="shared" ref="F580:F643" si="49">IF(C580*E580&gt;=0,F579,F579+ABS(C580*E580*0.5*$A$3))</f>
        <v>42.204620486670144</v>
      </c>
    </row>
    <row r="581" spans="1:6" x14ac:dyDescent="0.2">
      <c r="A581">
        <f>Calc!$B$41/1000+A580</f>
        <v>0.20264999999999841</v>
      </c>
      <c r="B581">
        <f t="shared" si="45"/>
        <v>9.9959999999999924E-2</v>
      </c>
      <c r="C581">
        <f t="shared" si="46"/>
        <v>0</v>
      </c>
      <c r="D581">
        <f t="shared" si="47"/>
        <v>0</v>
      </c>
      <c r="E581">
        <f t="shared" si="48"/>
        <v>0</v>
      </c>
      <c r="F581">
        <f t="shared" si="49"/>
        <v>42.204620486670144</v>
      </c>
    </row>
    <row r="582" spans="1:6" x14ac:dyDescent="0.2">
      <c r="A582">
        <f>Calc!$B$41/1000+A581</f>
        <v>0.2029999999999984</v>
      </c>
      <c r="B582">
        <f t="shared" si="45"/>
        <v>9.9959999999999924E-2</v>
      </c>
      <c r="C582">
        <f t="shared" si="46"/>
        <v>0</v>
      </c>
      <c r="D582">
        <f t="shared" si="47"/>
        <v>0</v>
      </c>
      <c r="E582">
        <f t="shared" si="48"/>
        <v>0</v>
      </c>
      <c r="F582">
        <f t="shared" si="49"/>
        <v>42.204620486670144</v>
      </c>
    </row>
    <row r="583" spans="1:6" x14ac:dyDescent="0.2">
      <c r="A583">
        <f>Calc!$B$41/1000+A582</f>
        <v>0.20334999999999839</v>
      </c>
      <c r="B583">
        <f t="shared" si="45"/>
        <v>9.9959999999999924E-2</v>
      </c>
      <c r="C583">
        <f t="shared" si="46"/>
        <v>0</v>
      </c>
      <c r="D583">
        <f t="shared" si="47"/>
        <v>0</v>
      </c>
      <c r="E583">
        <f t="shared" si="48"/>
        <v>0</v>
      </c>
      <c r="F583">
        <f t="shared" si="49"/>
        <v>42.204620486670144</v>
      </c>
    </row>
    <row r="584" spans="1:6" x14ac:dyDescent="0.2">
      <c r="A584">
        <f>Calc!$B$41/1000+A583</f>
        <v>0.20369999999999838</v>
      </c>
      <c r="B584">
        <f t="shared" si="45"/>
        <v>9.9959999999999924E-2</v>
      </c>
      <c r="C584">
        <f t="shared" si="46"/>
        <v>0</v>
      </c>
      <c r="D584">
        <f t="shared" si="47"/>
        <v>0</v>
      </c>
      <c r="E584">
        <f t="shared" si="48"/>
        <v>0</v>
      </c>
      <c r="F584">
        <f t="shared" si="49"/>
        <v>42.204620486670144</v>
      </c>
    </row>
    <row r="585" spans="1:6" x14ac:dyDescent="0.2">
      <c r="A585">
        <f>Calc!$B$41/1000+A584</f>
        <v>0.20404999999999837</v>
      </c>
      <c r="B585">
        <f t="shared" si="45"/>
        <v>9.9959999999999924E-2</v>
      </c>
      <c r="C585">
        <f t="shared" si="46"/>
        <v>0</v>
      </c>
      <c r="D585">
        <f t="shared" si="47"/>
        <v>0</v>
      </c>
      <c r="E585">
        <f t="shared" si="48"/>
        <v>0</v>
      </c>
      <c r="F585">
        <f t="shared" si="49"/>
        <v>42.204620486670144</v>
      </c>
    </row>
    <row r="586" spans="1:6" x14ac:dyDescent="0.2">
      <c r="A586">
        <f>Calc!$B$41/1000+A585</f>
        <v>0.20439999999999836</v>
      </c>
      <c r="B586">
        <f t="shared" si="45"/>
        <v>9.9959999999999924E-2</v>
      </c>
      <c r="C586">
        <f t="shared" si="46"/>
        <v>0</v>
      </c>
      <c r="D586">
        <f t="shared" si="47"/>
        <v>0</v>
      </c>
      <c r="E586">
        <f t="shared" si="48"/>
        <v>0</v>
      </c>
      <c r="F586">
        <f t="shared" si="49"/>
        <v>42.204620486670144</v>
      </c>
    </row>
    <row r="587" spans="1:6" x14ac:dyDescent="0.2">
      <c r="A587">
        <f>Calc!$B$41/1000+A586</f>
        <v>0.20474999999999835</v>
      </c>
      <c r="B587">
        <f t="shared" si="45"/>
        <v>9.9959999999999924E-2</v>
      </c>
      <c r="C587">
        <f t="shared" si="46"/>
        <v>0</v>
      </c>
      <c r="D587">
        <f t="shared" si="47"/>
        <v>0</v>
      </c>
      <c r="E587">
        <f t="shared" si="48"/>
        <v>0</v>
      </c>
      <c r="F587">
        <f t="shared" si="49"/>
        <v>42.204620486670144</v>
      </c>
    </row>
    <row r="588" spans="1:6" x14ac:dyDescent="0.2">
      <c r="A588">
        <f>Calc!$B$41/1000+A587</f>
        <v>0.20509999999999834</v>
      </c>
      <c r="B588">
        <f t="shared" si="45"/>
        <v>9.9959999999999924E-2</v>
      </c>
      <c r="C588">
        <f t="shared" si="46"/>
        <v>0</v>
      </c>
      <c r="D588">
        <f t="shared" si="47"/>
        <v>0</v>
      </c>
      <c r="E588">
        <f t="shared" si="48"/>
        <v>0</v>
      </c>
      <c r="F588">
        <f t="shared" si="49"/>
        <v>42.204620486670144</v>
      </c>
    </row>
    <row r="589" spans="1:6" x14ac:dyDescent="0.2">
      <c r="A589">
        <f>Calc!$B$41/1000+A588</f>
        <v>0.20544999999999833</v>
      </c>
      <c r="B589">
        <f t="shared" si="45"/>
        <v>9.9959999999999924E-2</v>
      </c>
      <c r="C589">
        <f t="shared" si="46"/>
        <v>0</v>
      </c>
      <c r="D589">
        <f t="shared" si="47"/>
        <v>0</v>
      </c>
      <c r="E589">
        <f t="shared" si="48"/>
        <v>0</v>
      </c>
      <c r="F589">
        <f t="shared" si="49"/>
        <v>42.204620486670144</v>
      </c>
    </row>
    <row r="590" spans="1:6" x14ac:dyDescent="0.2">
      <c r="A590">
        <f>Calc!$B$41/1000+A589</f>
        <v>0.20579999999999832</v>
      </c>
      <c r="B590">
        <f t="shared" si="45"/>
        <v>9.9959999999999924E-2</v>
      </c>
      <c r="C590">
        <f t="shared" si="46"/>
        <v>0</v>
      </c>
      <c r="D590">
        <f t="shared" si="47"/>
        <v>0</v>
      </c>
      <c r="E590">
        <f t="shared" si="48"/>
        <v>0</v>
      </c>
      <c r="F590">
        <f t="shared" si="49"/>
        <v>42.204620486670144</v>
      </c>
    </row>
    <row r="591" spans="1:6" x14ac:dyDescent="0.2">
      <c r="A591">
        <f>Calc!$B$41/1000+A590</f>
        <v>0.20614999999999831</v>
      </c>
      <c r="B591">
        <f t="shared" si="45"/>
        <v>9.9959999999999924E-2</v>
      </c>
      <c r="C591">
        <f t="shared" si="46"/>
        <v>0</v>
      </c>
      <c r="D591">
        <f t="shared" si="47"/>
        <v>0</v>
      </c>
      <c r="E591">
        <f t="shared" si="48"/>
        <v>0</v>
      </c>
      <c r="F591">
        <f t="shared" si="49"/>
        <v>42.204620486670144</v>
      </c>
    </row>
    <row r="592" spans="1:6" x14ac:dyDescent="0.2">
      <c r="A592">
        <f>Calc!$B$41/1000+A591</f>
        <v>0.2064999999999983</v>
      </c>
      <c r="B592">
        <f t="shared" si="45"/>
        <v>9.9959999999999924E-2</v>
      </c>
      <c r="C592">
        <f t="shared" si="46"/>
        <v>0</v>
      </c>
      <c r="D592">
        <f t="shared" si="47"/>
        <v>0</v>
      </c>
      <c r="E592">
        <f t="shared" si="48"/>
        <v>0</v>
      </c>
      <c r="F592">
        <f t="shared" si="49"/>
        <v>42.204620486670144</v>
      </c>
    </row>
    <row r="593" spans="1:6" x14ac:dyDescent="0.2">
      <c r="A593">
        <f>Calc!$B$41/1000+A592</f>
        <v>0.20684999999999829</v>
      </c>
      <c r="B593">
        <f t="shared" si="45"/>
        <v>9.9959999999999924E-2</v>
      </c>
      <c r="C593">
        <f t="shared" si="46"/>
        <v>0</v>
      </c>
      <c r="D593">
        <f t="shared" si="47"/>
        <v>0</v>
      </c>
      <c r="E593">
        <f t="shared" si="48"/>
        <v>0</v>
      </c>
      <c r="F593">
        <f t="shared" si="49"/>
        <v>42.204620486670144</v>
      </c>
    </row>
    <row r="594" spans="1:6" x14ac:dyDescent="0.2">
      <c r="A594">
        <f>Calc!$B$41/1000+A593</f>
        <v>0.20719999999999827</v>
      </c>
      <c r="B594">
        <f t="shared" si="45"/>
        <v>9.9959999999999924E-2</v>
      </c>
      <c r="C594">
        <f t="shared" si="46"/>
        <v>0</v>
      </c>
      <c r="D594">
        <f t="shared" si="47"/>
        <v>0</v>
      </c>
      <c r="E594">
        <f t="shared" si="48"/>
        <v>0</v>
      </c>
      <c r="F594">
        <f t="shared" si="49"/>
        <v>42.204620486670144</v>
      </c>
    </row>
    <row r="595" spans="1:6" x14ac:dyDescent="0.2">
      <c r="A595">
        <f>Calc!$B$41/1000+A594</f>
        <v>0.20754999999999826</v>
      </c>
      <c r="B595">
        <f t="shared" si="45"/>
        <v>9.9959999999999924E-2</v>
      </c>
      <c r="C595">
        <f t="shared" si="46"/>
        <v>0</v>
      </c>
      <c r="D595">
        <f t="shared" si="47"/>
        <v>0</v>
      </c>
      <c r="E595">
        <f t="shared" si="48"/>
        <v>0</v>
      </c>
      <c r="F595">
        <f t="shared" si="49"/>
        <v>42.204620486670144</v>
      </c>
    </row>
    <row r="596" spans="1:6" x14ac:dyDescent="0.2">
      <c r="A596">
        <f>Calc!$B$41/1000+A595</f>
        <v>0.20789999999999825</v>
      </c>
      <c r="B596">
        <f t="shared" si="45"/>
        <v>9.9959999999999924E-2</v>
      </c>
      <c r="C596">
        <f t="shared" si="46"/>
        <v>0</v>
      </c>
      <c r="D596">
        <f t="shared" si="47"/>
        <v>0</v>
      </c>
      <c r="E596">
        <f t="shared" si="48"/>
        <v>0</v>
      </c>
      <c r="F596">
        <f t="shared" si="49"/>
        <v>42.204620486670144</v>
      </c>
    </row>
    <row r="597" spans="1:6" x14ac:dyDescent="0.2">
      <c r="A597">
        <f>Calc!$B$41/1000+A596</f>
        <v>0.20824999999999824</v>
      </c>
      <c r="B597">
        <f t="shared" si="45"/>
        <v>9.9959999999999924E-2</v>
      </c>
      <c r="C597">
        <f t="shared" si="46"/>
        <v>0</v>
      </c>
      <c r="D597">
        <f t="shared" si="47"/>
        <v>0</v>
      </c>
      <c r="E597">
        <f t="shared" si="48"/>
        <v>0</v>
      </c>
      <c r="F597">
        <f t="shared" si="49"/>
        <v>42.204620486670144</v>
      </c>
    </row>
    <row r="598" spans="1:6" x14ac:dyDescent="0.2">
      <c r="A598">
        <f>Calc!$B$41/1000+A597</f>
        <v>0.20859999999999823</v>
      </c>
      <c r="B598">
        <f t="shared" si="45"/>
        <v>9.9959999999999924E-2</v>
      </c>
      <c r="C598">
        <f t="shared" si="46"/>
        <v>0</v>
      </c>
      <c r="D598">
        <f t="shared" si="47"/>
        <v>0</v>
      </c>
      <c r="E598">
        <f t="shared" si="48"/>
        <v>0</v>
      </c>
      <c r="F598">
        <f t="shared" si="49"/>
        <v>42.204620486670144</v>
      </c>
    </row>
    <row r="599" spans="1:6" x14ac:dyDescent="0.2">
      <c r="A599">
        <f>Calc!$B$41/1000+A598</f>
        <v>0.20894999999999822</v>
      </c>
      <c r="B599">
        <f t="shared" si="45"/>
        <v>9.9959999999999924E-2</v>
      </c>
      <c r="C599">
        <f t="shared" si="46"/>
        <v>0</v>
      </c>
      <c r="D599">
        <f t="shared" si="47"/>
        <v>0</v>
      </c>
      <c r="E599">
        <f t="shared" si="48"/>
        <v>0</v>
      </c>
      <c r="F599">
        <f t="shared" si="49"/>
        <v>42.204620486670144</v>
      </c>
    </row>
    <row r="600" spans="1:6" x14ac:dyDescent="0.2">
      <c r="A600">
        <f>Calc!$B$41/1000+A599</f>
        <v>0.20929999999999821</v>
      </c>
      <c r="B600">
        <f t="shared" si="45"/>
        <v>9.9959999999999924E-2</v>
      </c>
      <c r="C600">
        <f t="shared" si="46"/>
        <v>0</v>
      </c>
      <c r="D600">
        <f t="shared" si="47"/>
        <v>0</v>
      </c>
      <c r="E600">
        <f t="shared" si="48"/>
        <v>0</v>
      </c>
      <c r="F600">
        <f t="shared" si="49"/>
        <v>42.204620486670144</v>
      </c>
    </row>
    <row r="601" spans="1:6" x14ac:dyDescent="0.2">
      <c r="A601">
        <f>Calc!$B$41/1000+A600</f>
        <v>0.2096499999999982</v>
      </c>
      <c r="B601">
        <f t="shared" si="45"/>
        <v>9.9959999999999924E-2</v>
      </c>
      <c r="C601">
        <f t="shared" si="46"/>
        <v>0</v>
      </c>
      <c r="D601">
        <f t="shared" si="47"/>
        <v>0</v>
      </c>
      <c r="E601">
        <f t="shared" si="48"/>
        <v>0</v>
      </c>
      <c r="F601">
        <f t="shared" si="49"/>
        <v>42.204620486670144</v>
      </c>
    </row>
    <row r="602" spans="1:6" x14ac:dyDescent="0.2">
      <c r="A602">
        <f>Calc!$B$41/1000+A601</f>
        <v>0.20999999999999819</v>
      </c>
      <c r="B602">
        <f t="shared" si="45"/>
        <v>9.9959999999999924E-2</v>
      </c>
      <c r="C602">
        <f t="shared" si="46"/>
        <v>0</v>
      </c>
      <c r="D602">
        <f t="shared" si="47"/>
        <v>0</v>
      </c>
      <c r="E602">
        <f t="shared" si="48"/>
        <v>0</v>
      </c>
      <c r="F602">
        <f t="shared" si="49"/>
        <v>42.204620486670144</v>
      </c>
    </row>
    <row r="603" spans="1:6" x14ac:dyDescent="0.2">
      <c r="A603">
        <f>Calc!$B$41/1000+A602</f>
        <v>0.21034999999999818</v>
      </c>
      <c r="B603">
        <f t="shared" si="45"/>
        <v>9.9959999999999924E-2</v>
      </c>
      <c r="C603">
        <f t="shared" si="46"/>
        <v>0</v>
      </c>
      <c r="D603">
        <f t="shared" si="47"/>
        <v>0</v>
      </c>
      <c r="E603">
        <f t="shared" si="48"/>
        <v>0</v>
      </c>
      <c r="F603">
        <f t="shared" si="49"/>
        <v>42.204620486670144</v>
      </c>
    </row>
    <row r="604" spans="1:6" x14ac:dyDescent="0.2">
      <c r="A604">
        <f>Calc!$B$41/1000+A603</f>
        <v>0.21069999999999817</v>
      </c>
      <c r="B604">
        <f t="shared" si="45"/>
        <v>9.9959999999999924E-2</v>
      </c>
      <c r="C604">
        <f t="shared" si="46"/>
        <v>0</v>
      </c>
      <c r="D604">
        <f t="shared" si="47"/>
        <v>0</v>
      </c>
      <c r="E604">
        <f t="shared" si="48"/>
        <v>0</v>
      </c>
      <c r="F604">
        <f t="shared" si="49"/>
        <v>42.204620486670144</v>
      </c>
    </row>
    <row r="605" spans="1:6" x14ac:dyDescent="0.2">
      <c r="A605">
        <f>Calc!$B$41/1000+A604</f>
        <v>0.21104999999999816</v>
      </c>
      <c r="B605">
        <f t="shared" si="45"/>
        <v>9.9959999999999924E-2</v>
      </c>
      <c r="C605">
        <f t="shared" si="46"/>
        <v>0</v>
      </c>
      <c r="D605">
        <f t="shared" si="47"/>
        <v>0</v>
      </c>
      <c r="E605">
        <f t="shared" si="48"/>
        <v>0</v>
      </c>
      <c r="F605">
        <f t="shared" si="49"/>
        <v>42.204620486670144</v>
      </c>
    </row>
    <row r="606" spans="1:6" x14ac:dyDescent="0.2">
      <c r="A606">
        <f>Calc!$B$41/1000+A605</f>
        <v>0.21139999999999814</v>
      </c>
      <c r="B606">
        <f t="shared" si="45"/>
        <v>9.9959999999999924E-2</v>
      </c>
      <c r="C606">
        <f t="shared" si="46"/>
        <v>0</v>
      </c>
      <c r="D606">
        <f t="shared" si="47"/>
        <v>0</v>
      </c>
      <c r="E606">
        <f t="shared" si="48"/>
        <v>0</v>
      </c>
      <c r="F606">
        <f t="shared" si="49"/>
        <v>42.204620486670144</v>
      </c>
    </row>
    <row r="607" spans="1:6" x14ac:dyDescent="0.2">
      <c r="A607">
        <f>Calc!$B$41/1000+A606</f>
        <v>0.21174999999999813</v>
      </c>
      <c r="B607">
        <f t="shared" si="45"/>
        <v>9.9959999999999924E-2</v>
      </c>
      <c r="C607">
        <f t="shared" si="46"/>
        <v>0</v>
      </c>
      <c r="D607">
        <f t="shared" si="47"/>
        <v>0</v>
      </c>
      <c r="E607">
        <f t="shared" si="48"/>
        <v>0</v>
      </c>
      <c r="F607">
        <f t="shared" si="49"/>
        <v>42.204620486670144</v>
      </c>
    </row>
    <row r="608" spans="1:6" x14ac:dyDescent="0.2">
      <c r="A608">
        <f>Calc!$B$41/1000+A607</f>
        <v>0.21209999999999812</v>
      </c>
      <c r="B608">
        <f t="shared" si="45"/>
        <v>9.9959999999999924E-2</v>
      </c>
      <c r="C608">
        <f t="shared" si="46"/>
        <v>0</v>
      </c>
      <c r="D608">
        <f t="shared" si="47"/>
        <v>0</v>
      </c>
      <c r="E608">
        <f t="shared" si="48"/>
        <v>0</v>
      </c>
      <c r="F608">
        <f t="shared" si="49"/>
        <v>42.204620486670144</v>
      </c>
    </row>
    <row r="609" spans="1:6" x14ac:dyDescent="0.2">
      <c r="A609">
        <f>Calc!$B$41/1000+A608</f>
        <v>0.21244999999999811</v>
      </c>
      <c r="B609">
        <f t="shared" si="45"/>
        <v>9.9959999999999924E-2</v>
      </c>
      <c r="C609">
        <f t="shared" si="46"/>
        <v>0</v>
      </c>
      <c r="D609">
        <f t="shared" si="47"/>
        <v>0</v>
      </c>
      <c r="E609">
        <f t="shared" si="48"/>
        <v>0</v>
      </c>
      <c r="F609">
        <f t="shared" si="49"/>
        <v>42.204620486670144</v>
      </c>
    </row>
    <row r="610" spans="1:6" x14ac:dyDescent="0.2">
      <c r="A610">
        <f>Calc!$B$41/1000+A609</f>
        <v>0.2127999999999981</v>
      </c>
      <c r="B610">
        <f t="shared" si="45"/>
        <v>9.9959999999999924E-2</v>
      </c>
      <c r="C610">
        <f t="shared" si="46"/>
        <v>0</v>
      </c>
      <c r="D610">
        <f t="shared" si="47"/>
        <v>0</v>
      </c>
      <c r="E610">
        <f t="shared" si="48"/>
        <v>0</v>
      </c>
      <c r="F610">
        <f t="shared" si="49"/>
        <v>42.204620486670144</v>
      </c>
    </row>
    <row r="611" spans="1:6" x14ac:dyDescent="0.2">
      <c r="A611">
        <f>Calc!$B$41/1000+A610</f>
        <v>0.21314999999999809</v>
      </c>
      <c r="B611">
        <f t="shared" si="45"/>
        <v>9.9959999999999924E-2</v>
      </c>
      <c r="C611">
        <f t="shared" si="46"/>
        <v>0</v>
      </c>
      <c r="D611">
        <f t="shared" si="47"/>
        <v>0</v>
      </c>
      <c r="E611">
        <f t="shared" si="48"/>
        <v>0</v>
      </c>
      <c r="F611">
        <f t="shared" si="49"/>
        <v>42.204620486670144</v>
      </c>
    </row>
    <row r="612" spans="1:6" x14ac:dyDescent="0.2">
      <c r="A612">
        <f>Calc!$B$41/1000+A611</f>
        <v>0.21349999999999808</v>
      </c>
      <c r="B612">
        <f t="shared" si="45"/>
        <v>9.9959999999999924E-2</v>
      </c>
      <c r="C612">
        <f t="shared" si="46"/>
        <v>0</v>
      </c>
      <c r="D612">
        <f t="shared" si="47"/>
        <v>0</v>
      </c>
      <c r="E612">
        <f t="shared" si="48"/>
        <v>0</v>
      </c>
      <c r="F612">
        <f t="shared" si="49"/>
        <v>42.204620486670144</v>
      </c>
    </row>
    <row r="613" spans="1:6" x14ac:dyDescent="0.2">
      <c r="A613">
        <f>Calc!$B$41/1000+A612</f>
        <v>0.21384999999999807</v>
      </c>
      <c r="B613">
        <f t="shared" si="45"/>
        <v>9.9959999999999924E-2</v>
      </c>
      <c r="C613">
        <f t="shared" si="46"/>
        <v>0</v>
      </c>
      <c r="D613">
        <f t="shared" si="47"/>
        <v>0</v>
      </c>
      <c r="E613">
        <f t="shared" si="48"/>
        <v>0</v>
      </c>
      <c r="F613">
        <f t="shared" si="49"/>
        <v>42.204620486670144</v>
      </c>
    </row>
    <row r="614" spans="1:6" x14ac:dyDescent="0.2">
      <c r="A614">
        <f>Calc!$B$41/1000+A613</f>
        <v>0.21419999999999806</v>
      </c>
      <c r="B614">
        <f t="shared" si="45"/>
        <v>9.9959999999999924E-2</v>
      </c>
      <c r="C614">
        <f t="shared" si="46"/>
        <v>0</v>
      </c>
      <c r="D614">
        <f t="shared" si="47"/>
        <v>0</v>
      </c>
      <c r="E614">
        <f t="shared" si="48"/>
        <v>0</v>
      </c>
      <c r="F614">
        <f t="shared" si="49"/>
        <v>42.204620486670144</v>
      </c>
    </row>
    <row r="615" spans="1:6" x14ac:dyDescent="0.2">
      <c r="A615">
        <f>Calc!$B$41/1000+A614</f>
        <v>0.21454999999999805</v>
      </c>
      <c r="B615">
        <f t="shared" si="45"/>
        <v>9.9959999999999924E-2</v>
      </c>
      <c r="C615">
        <f t="shared" si="46"/>
        <v>0</v>
      </c>
      <c r="D615">
        <f t="shared" si="47"/>
        <v>0</v>
      </c>
      <c r="E615">
        <f t="shared" si="48"/>
        <v>0</v>
      </c>
      <c r="F615">
        <f t="shared" si="49"/>
        <v>42.204620486670144</v>
      </c>
    </row>
    <row r="616" spans="1:6" x14ac:dyDescent="0.2">
      <c r="A616">
        <f>Calc!$B$41/1000+A615</f>
        <v>0.21489999999999804</v>
      </c>
      <c r="B616">
        <f t="shared" si="45"/>
        <v>9.9959999999999924E-2</v>
      </c>
      <c r="C616">
        <f t="shared" si="46"/>
        <v>0</v>
      </c>
      <c r="D616">
        <f t="shared" si="47"/>
        <v>0</v>
      </c>
      <c r="E616">
        <f t="shared" si="48"/>
        <v>0</v>
      </c>
      <c r="F616">
        <f t="shared" si="49"/>
        <v>42.204620486670144</v>
      </c>
    </row>
    <row r="617" spans="1:6" x14ac:dyDescent="0.2">
      <c r="A617">
        <f>Calc!$B$41/1000+A616</f>
        <v>0.21524999999999803</v>
      </c>
      <c r="B617">
        <f t="shared" si="45"/>
        <v>9.9959999999999924E-2</v>
      </c>
      <c r="C617">
        <f t="shared" si="46"/>
        <v>0</v>
      </c>
      <c r="D617">
        <f t="shared" si="47"/>
        <v>0</v>
      </c>
      <c r="E617">
        <f t="shared" si="48"/>
        <v>0</v>
      </c>
      <c r="F617">
        <f t="shared" si="49"/>
        <v>42.204620486670144</v>
      </c>
    </row>
    <row r="618" spans="1:6" x14ac:dyDescent="0.2">
      <c r="A618">
        <f>Calc!$B$41/1000+A617</f>
        <v>0.21559999999999802</v>
      </c>
      <c r="B618">
        <f t="shared" si="45"/>
        <v>9.9959999999999924E-2</v>
      </c>
      <c r="C618">
        <f t="shared" si="46"/>
        <v>0</v>
      </c>
      <c r="D618">
        <f t="shared" si="47"/>
        <v>0</v>
      </c>
      <c r="E618">
        <f t="shared" si="48"/>
        <v>0</v>
      </c>
      <c r="F618">
        <f t="shared" si="49"/>
        <v>42.204620486670144</v>
      </c>
    </row>
    <row r="619" spans="1:6" x14ac:dyDescent="0.2">
      <c r="A619">
        <f>Calc!$B$41/1000+A618</f>
        <v>0.215949999999998</v>
      </c>
      <c r="B619">
        <f t="shared" si="45"/>
        <v>9.9959999999999924E-2</v>
      </c>
      <c r="C619">
        <f t="shared" si="46"/>
        <v>0</v>
      </c>
      <c r="D619">
        <f t="shared" si="47"/>
        <v>0</v>
      </c>
      <c r="E619">
        <f t="shared" si="48"/>
        <v>0</v>
      </c>
      <c r="F619">
        <f t="shared" si="49"/>
        <v>42.204620486670144</v>
      </c>
    </row>
    <row r="620" spans="1:6" x14ac:dyDescent="0.2">
      <c r="A620">
        <f>Calc!$B$41/1000+A619</f>
        <v>0.21629999999999799</v>
      </c>
      <c r="B620">
        <f t="shared" si="45"/>
        <v>9.9959999999999924E-2</v>
      </c>
      <c r="C620">
        <f t="shared" si="46"/>
        <v>0</v>
      </c>
      <c r="D620">
        <f t="shared" si="47"/>
        <v>0</v>
      </c>
      <c r="E620">
        <f t="shared" si="48"/>
        <v>0</v>
      </c>
      <c r="F620">
        <f t="shared" si="49"/>
        <v>42.204620486670144</v>
      </c>
    </row>
    <row r="621" spans="1:6" x14ac:dyDescent="0.2">
      <c r="A621">
        <f>Calc!$B$41/1000+A620</f>
        <v>0.21664999999999798</v>
      </c>
      <c r="B621">
        <f t="shared" si="45"/>
        <v>9.9959999999999924E-2</v>
      </c>
      <c r="C621">
        <f t="shared" si="46"/>
        <v>0</v>
      </c>
      <c r="D621">
        <f t="shared" si="47"/>
        <v>0</v>
      </c>
      <c r="E621">
        <f t="shared" si="48"/>
        <v>0</v>
      </c>
      <c r="F621">
        <f t="shared" si="49"/>
        <v>42.204620486670144</v>
      </c>
    </row>
    <row r="622" spans="1:6" x14ac:dyDescent="0.2">
      <c r="A622">
        <f>Calc!$B$41/1000+A621</f>
        <v>0.21699999999999797</v>
      </c>
      <c r="B622">
        <f t="shared" si="45"/>
        <v>9.9959999999999924E-2</v>
      </c>
      <c r="C622">
        <f t="shared" si="46"/>
        <v>0</v>
      </c>
      <c r="D622">
        <f t="shared" si="47"/>
        <v>0</v>
      </c>
      <c r="E622">
        <f t="shared" si="48"/>
        <v>0</v>
      </c>
      <c r="F622">
        <f t="shared" si="49"/>
        <v>42.204620486670144</v>
      </c>
    </row>
    <row r="623" spans="1:6" x14ac:dyDescent="0.2">
      <c r="A623">
        <f>Calc!$B$41/1000+A622</f>
        <v>0.21734999999999796</v>
      </c>
      <c r="B623">
        <f t="shared" si="45"/>
        <v>9.9959999999999924E-2</v>
      </c>
      <c r="C623">
        <f t="shared" si="46"/>
        <v>0</v>
      </c>
      <c r="D623">
        <f t="shared" si="47"/>
        <v>0</v>
      </c>
      <c r="E623">
        <f t="shared" si="48"/>
        <v>0</v>
      </c>
      <c r="F623">
        <f t="shared" si="49"/>
        <v>42.204620486670144</v>
      </c>
    </row>
    <row r="624" spans="1:6" x14ac:dyDescent="0.2">
      <c r="A624">
        <f>Calc!$B$41/1000+A623</f>
        <v>0.21769999999999795</v>
      </c>
      <c r="B624">
        <f t="shared" si="45"/>
        <v>9.9959999999999924E-2</v>
      </c>
      <c r="C624">
        <f t="shared" si="46"/>
        <v>0</v>
      </c>
      <c r="D624">
        <f t="shared" si="47"/>
        <v>0</v>
      </c>
      <c r="E624">
        <f t="shared" si="48"/>
        <v>0</v>
      </c>
      <c r="F624">
        <f t="shared" si="49"/>
        <v>42.204620486670144</v>
      </c>
    </row>
    <row r="625" spans="1:6" x14ac:dyDescent="0.2">
      <c r="A625">
        <f>Calc!$B$41/1000+A624</f>
        <v>0.21804999999999794</v>
      </c>
      <c r="B625">
        <f t="shared" si="45"/>
        <v>9.9959999999999924E-2</v>
      </c>
      <c r="C625">
        <f t="shared" si="46"/>
        <v>0</v>
      </c>
      <c r="D625">
        <f t="shared" si="47"/>
        <v>0</v>
      </c>
      <c r="E625">
        <f t="shared" si="48"/>
        <v>0</v>
      </c>
      <c r="F625">
        <f t="shared" si="49"/>
        <v>42.204620486670144</v>
      </c>
    </row>
    <row r="626" spans="1:6" x14ac:dyDescent="0.2">
      <c r="A626">
        <f>Calc!$B$41/1000+A625</f>
        <v>0.21839999999999793</v>
      </c>
      <c r="B626">
        <f t="shared" si="45"/>
        <v>9.9959999999999924E-2</v>
      </c>
      <c r="C626">
        <f t="shared" si="46"/>
        <v>0</v>
      </c>
      <c r="D626">
        <f t="shared" si="47"/>
        <v>0</v>
      </c>
      <c r="E626">
        <f t="shared" si="48"/>
        <v>0</v>
      </c>
      <c r="F626">
        <f t="shared" si="49"/>
        <v>42.204620486670144</v>
      </c>
    </row>
    <row r="627" spans="1:6" x14ac:dyDescent="0.2">
      <c r="A627">
        <f>Calc!$B$41/1000+A626</f>
        <v>0.21874999999999792</v>
      </c>
      <c r="B627">
        <f t="shared" si="45"/>
        <v>9.9959999999999924E-2</v>
      </c>
      <c r="C627">
        <f t="shared" si="46"/>
        <v>0</v>
      </c>
      <c r="D627">
        <f t="shared" si="47"/>
        <v>0</v>
      </c>
      <c r="E627">
        <f t="shared" si="48"/>
        <v>0</v>
      </c>
      <c r="F627">
        <f t="shared" si="49"/>
        <v>42.204620486670144</v>
      </c>
    </row>
    <row r="628" spans="1:6" x14ac:dyDescent="0.2">
      <c r="A628">
        <f>Calc!$B$41/1000+A627</f>
        <v>0.21909999999999791</v>
      </c>
      <c r="B628">
        <f t="shared" si="45"/>
        <v>9.9959999999999924E-2</v>
      </c>
      <c r="C628">
        <f t="shared" si="46"/>
        <v>0</v>
      </c>
      <c r="D628">
        <f t="shared" si="47"/>
        <v>0</v>
      </c>
      <c r="E628">
        <f t="shared" si="48"/>
        <v>0</v>
      </c>
      <c r="F628">
        <f t="shared" si="49"/>
        <v>42.204620486670144</v>
      </c>
    </row>
    <row r="629" spans="1:6" x14ac:dyDescent="0.2">
      <c r="A629">
        <f>Calc!$B$41/1000+A628</f>
        <v>0.2194499999999979</v>
      </c>
      <c r="B629">
        <f t="shared" si="45"/>
        <v>9.9959999999999924E-2</v>
      </c>
      <c r="C629">
        <f t="shared" si="46"/>
        <v>0</v>
      </c>
      <c r="D629">
        <f t="shared" si="47"/>
        <v>0</v>
      </c>
      <c r="E629">
        <f t="shared" si="48"/>
        <v>0</v>
      </c>
      <c r="F629">
        <f t="shared" si="49"/>
        <v>42.204620486670144</v>
      </c>
    </row>
    <row r="630" spans="1:6" x14ac:dyDescent="0.2">
      <c r="A630">
        <f>Calc!$B$41/1000+A629</f>
        <v>0.21979999999999789</v>
      </c>
      <c r="B630">
        <f t="shared" si="45"/>
        <v>9.9959999999999924E-2</v>
      </c>
      <c r="C630">
        <f t="shared" si="46"/>
        <v>0</v>
      </c>
      <c r="D630">
        <f t="shared" si="47"/>
        <v>0</v>
      </c>
      <c r="E630">
        <f t="shared" si="48"/>
        <v>0</v>
      </c>
      <c r="F630">
        <f t="shared" si="49"/>
        <v>42.204620486670144</v>
      </c>
    </row>
    <row r="631" spans="1:6" x14ac:dyDescent="0.2">
      <c r="A631">
        <f>Calc!$B$41/1000+A630</f>
        <v>0.22014999999999788</v>
      </c>
      <c r="B631">
        <f t="shared" si="45"/>
        <v>9.9959999999999924E-2</v>
      </c>
      <c r="C631">
        <f t="shared" si="46"/>
        <v>0</v>
      </c>
      <c r="D631">
        <f t="shared" si="47"/>
        <v>0</v>
      </c>
      <c r="E631">
        <f t="shared" si="48"/>
        <v>0</v>
      </c>
      <c r="F631">
        <f t="shared" si="49"/>
        <v>42.204620486670144</v>
      </c>
    </row>
    <row r="632" spans="1:6" x14ac:dyDescent="0.2">
      <c r="A632">
        <f>Calc!$B$41/1000+A631</f>
        <v>0.22049999999999786</v>
      </c>
      <c r="B632">
        <f t="shared" si="45"/>
        <v>9.9959999999999924E-2</v>
      </c>
      <c r="C632">
        <f t="shared" si="46"/>
        <v>0</v>
      </c>
      <c r="D632">
        <f t="shared" si="47"/>
        <v>0</v>
      </c>
      <c r="E632">
        <f t="shared" si="48"/>
        <v>0</v>
      </c>
      <c r="F632">
        <f t="shared" si="49"/>
        <v>42.204620486670144</v>
      </c>
    </row>
    <row r="633" spans="1:6" x14ac:dyDescent="0.2">
      <c r="A633">
        <f>Calc!$B$41/1000+A632</f>
        <v>0.22084999999999785</v>
      </c>
      <c r="B633">
        <f t="shared" si="45"/>
        <v>9.9959999999999924E-2</v>
      </c>
      <c r="C633">
        <f t="shared" si="46"/>
        <v>0</v>
      </c>
      <c r="D633">
        <f t="shared" si="47"/>
        <v>0</v>
      </c>
      <c r="E633">
        <f t="shared" si="48"/>
        <v>0</v>
      </c>
      <c r="F633">
        <f t="shared" si="49"/>
        <v>42.204620486670144</v>
      </c>
    </row>
    <row r="634" spans="1:6" x14ac:dyDescent="0.2">
      <c r="A634">
        <f>Calc!$B$41/1000+A633</f>
        <v>0.22119999999999784</v>
      </c>
      <c r="B634">
        <f t="shared" si="45"/>
        <v>9.9959999999999924E-2</v>
      </c>
      <c r="C634">
        <f t="shared" si="46"/>
        <v>0</v>
      </c>
      <c r="D634">
        <f t="shared" si="47"/>
        <v>0</v>
      </c>
      <c r="E634">
        <f t="shared" si="48"/>
        <v>0</v>
      </c>
      <c r="F634">
        <f t="shared" si="49"/>
        <v>42.204620486670144</v>
      </c>
    </row>
    <row r="635" spans="1:6" x14ac:dyDescent="0.2">
      <c r="A635">
        <f>Calc!$B$41/1000+A634</f>
        <v>0.22154999999999783</v>
      </c>
      <c r="B635">
        <f t="shared" si="45"/>
        <v>9.9959999999999924E-2</v>
      </c>
      <c r="C635">
        <f t="shared" si="46"/>
        <v>0</v>
      </c>
      <c r="D635">
        <f t="shared" si="47"/>
        <v>0</v>
      </c>
      <c r="E635">
        <f t="shared" si="48"/>
        <v>0</v>
      </c>
      <c r="F635">
        <f t="shared" si="49"/>
        <v>42.204620486670144</v>
      </c>
    </row>
    <row r="636" spans="1:6" x14ac:dyDescent="0.2">
      <c r="A636">
        <f>Calc!$B$41/1000+A635</f>
        <v>0.22189999999999782</v>
      </c>
      <c r="B636">
        <f t="shared" si="45"/>
        <v>9.9959999999999924E-2</v>
      </c>
      <c r="C636">
        <f t="shared" si="46"/>
        <v>0</v>
      </c>
      <c r="D636">
        <f t="shared" si="47"/>
        <v>0</v>
      </c>
      <c r="E636">
        <f t="shared" si="48"/>
        <v>0</v>
      </c>
      <c r="F636">
        <f t="shared" si="49"/>
        <v>42.204620486670144</v>
      </c>
    </row>
    <row r="637" spans="1:6" x14ac:dyDescent="0.2">
      <c r="A637">
        <f>Calc!$B$41/1000+A636</f>
        <v>0.22224999999999781</v>
      </c>
      <c r="B637">
        <f t="shared" si="45"/>
        <v>9.9959999999999924E-2</v>
      </c>
      <c r="C637">
        <f t="shared" si="46"/>
        <v>0</v>
      </c>
      <c r="D637">
        <f t="shared" si="47"/>
        <v>0</v>
      </c>
      <c r="E637">
        <f t="shared" si="48"/>
        <v>0</v>
      </c>
      <c r="F637">
        <f t="shared" si="49"/>
        <v>42.204620486670144</v>
      </c>
    </row>
    <row r="638" spans="1:6" x14ac:dyDescent="0.2">
      <c r="A638">
        <f>Calc!$B$41/1000+A637</f>
        <v>0.2225999999999978</v>
      </c>
      <c r="B638">
        <f t="shared" si="45"/>
        <v>9.9959999999999924E-2</v>
      </c>
      <c r="C638">
        <f t="shared" si="46"/>
        <v>0</v>
      </c>
      <c r="D638">
        <f t="shared" si="47"/>
        <v>0</v>
      </c>
      <c r="E638">
        <f t="shared" si="48"/>
        <v>0</v>
      </c>
      <c r="F638">
        <f t="shared" si="49"/>
        <v>42.204620486670144</v>
      </c>
    </row>
    <row r="639" spans="1:6" x14ac:dyDescent="0.2">
      <c r="A639">
        <f>Calc!$B$41/1000+A638</f>
        <v>0.22294999999999779</v>
      </c>
      <c r="B639">
        <f t="shared" si="45"/>
        <v>9.9959999999999924E-2</v>
      </c>
      <c r="C639">
        <f t="shared" si="46"/>
        <v>0</v>
      </c>
      <c r="D639">
        <f t="shared" si="47"/>
        <v>0</v>
      </c>
      <c r="E639">
        <f t="shared" si="48"/>
        <v>0</v>
      </c>
      <c r="F639">
        <f t="shared" si="49"/>
        <v>42.204620486670144</v>
      </c>
    </row>
    <row r="640" spans="1:6" x14ac:dyDescent="0.2">
      <c r="A640">
        <f>Calc!$B$41/1000+A639</f>
        <v>0.22329999999999778</v>
      </c>
      <c r="B640">
        <f t="shared" si="45"/>
        <v>9.9959999999999924E-2</v>
      </c>
      <c r="C640">
        <f t="shared" si="46"/>
        <v>0</v>
      </c>
      <c r="D640">
        <f t="shared" si="47"/>
        <v>0</v>
      </c>
      <c r="E640">
        <f t="shared" si="48"/>
        <v>0</v>
      </c>
      <c r="F640">
        <f t="shared" si="49"/>
        <v>42.204620486670144</v>
      </c>
    </row>
    <row r="641" spans="1:6" x14ac:dyDescent="0.2">
      <c r="A641">
        <f>Calc!$B$41/1000+A640</f>
        <v>0.22364999999999777</v>
      </c>
      <c r="B641">
        <f t="shared" si="45"/>
        <v>9.9959999999999924E-2</v>
      </c>
      <c r="C641">
        <f t="shared" si="46"/>
        <v>0</v>
      </c>
      <c r="D641">
        <f t="shared" si="47"/>
        <v>0</v>
      </c>
      <c r="E641">
        <f t="shared" si="48"/>
        <v>0</v>
      </c>
      <c r="F641">
        <f t="shared" si="49"/>
        <v>42.204620486670144</v>
      </c>
    </row>
    <row r="642" spans="1:6" x14ac:dyDescent="0.2">
      <c r="A642">
        <f>Calc!$B$41/1000+A641</f>
        <v>0.22399999999999776</v>
      </c>
      <c r="B642">
        <f t="shared" si="45"/>
        <v>9.9959999999999924E-2</v>
      </c>
      <c r="C642">
        <f t="shared" si="46"/>
        <v>0</v>
      </c>
      <c r="D642">
        <f t="shared" si="47"/>
        <v>0</v>
      </c>
      <c r="E642">
        <f t="shared" si="48"/>
        <v>0</v>
      </c>
      <c r="F642">
        <f t="shared" si="49"/>
        <v>42.204620486670144</v>
      </c>
    </row>
    <row r="643" spans="1:6" x14ac:dyDescent="0.2">
      <c r="A643">
        <f>Calc!$B$41/1000+A642</f>
        <v>0.22434999999999775</v>
      </c>
      <c r="B643">
        <f t="shared" si="45"/>
        <v>9.9959999999999924E-2</v>
      </c>
      <c r="C643">
        <f t="shared" si="46"/>
        <v>0</v>
      </c>
      <c r="D643">
        <f t="shared" si="47"/>
        <v>0</v>
      </c>
      <c r="E643">
        <f t="shared" si="48"/>
        <v>0</v>
      </c>
      <c r="F643">
        <f t="shared" si="49"/>
        <v>42.204620486670144</v>
      </c>
    </row>
    <row r="644" spans="1:6" x14ac:dyDescent="0.2">
      <c r="A644">
        <f>Calc!$B$41/1000+A643</f>
        <v>0.22469999999999773</v>
      </c>
      <c r="B644">
        <f t="shared" ref="B644:B707" si="50">C644*$A$3+B643</f>
        <v>9.9959999999999924E-2</v>
      </c>
      <c r="C644">
        <f t="shared" ref="C644:C707" si="51">IF(ISODD(VLOOKUP(A644,$M$4:$Q$15,5,TRUE)),C643+D644*$A$3,VLOOKUP(A644,$M$4:$Q$15,2,TRUE))</f>
        <v>0</v>
      </c>
      <c r="D644">
        <f t="shared" ref="D644:D707" si="52">VLOOKUP(A644,$M$4:$P$15,4,TRUE)</f>
        <v>0</v>
      </c>
      <c r="E644">
        <f t="shared" ref="E644:E707" si="53">VLOOKUP(A644,$M$4:$P$15,3,TRUE)</f>
        <v>0</v>
      </c>
      <c r="F644">
        <f t="shared" ref="F644:F707" si="54">IF(C644*E644&gt;=0,F643,F643+ABS(C644*E644*0.5*$A$3))</f>
        <v>42.204620486670144</v>
      </c>
    </row>
    <row r="645" spans="1:6" x14ac:dyDescent="0.2">
      <c r="A645">
        <f>Calc!$B$41/1000+A644</f>
        <v>0.22504999999999772</v>
      </c>
      <c r="B645">
        <f t="shared" si="50"/>
        <v>9.9959999999999924E-2</v>
      </c>
      <c r="C645">
        <f t="shared" si="51"/>
        <v>0</v>
      </c>
      <c r="D645">
        <f t="shared" si="52"/>
        <v>0</v>
      </c>
      <c r="E645">
        <f t="shared" si="53"/>
        <v>0</v>
      </c>
      <c r="F645">
        <f t="shared" si="54"/>
        <v>42.204620486670144</v>
      </c>
    </row>
    <row r="646" spans="1:6" x14ac:dyDescent="0.2">
      <c r="A646">
        <f>Calc!$B$41/1000+A645</f>
        <v>0.22539999999999771</v>
      </c>
      <c r="B646">
        <f t="shared" si="50"/>
        <v>9.9959999999999924E-2</v>
      </c>
      <c r="C646">
        <f t="shared" si="51"/>
        <v>0</v>
      </c>
      <c r="D646">
        <f t="shared" si="52"/>
        <v>0</v>
      </c>
      <c r="E646">
        <f t="shared" si="53"/>
        <v>0</v>
      </c>
      <c r="F646">
        <f t="shared" si="54"/>
        <v>42.204620486670144</v>
      </c>
    </row>
    <row r="647" spans="1:6" x14ac:dyDescent="0.2">
      <c r="A647">
        <f>Calc!$B$41/1000+A646</f>
        <v>0.2257499999999977</v>
      </c>
      <c r="B647">
        <f t="shared" si="50"/>
        <v>9.9959999999999924E-2</v>
      </c>
      <c r="C647">
        <f t="shared" si="51"/>
        <v>0</v>
      </c>
      <c r="D647">
        <f t="shared" si="52"/>
        <v>0</v>
      </c>
      <c r="E647">
        <f t="shared" si="53"/>
        <v>0</v>
      </c>
      <c r="F647">
        <f t="shared" si="54"/>
        <v>42.204620486670144</v>
      </c>
    </row>
    <row r="648" spans="1:6" x14ac:dyDescent="0.2">
      <c r="A648">
        <f>Calc!$B$41/1000+A647</f>
        <v>0.22609999999999769</v>
      </c>
      <c r="B648">
        <f t="shared" si="50"/>
        <v>9.9959999999999924E-2</v>
      </c>
      <c r="C648">
        <f t="shared" si="51"/>
        <v>0</v>
      </c>
      <c r="D648">
        <f t="shared" si="52"/>
        <v>0</v>
      </c>
      <c r="E648">
        <f t="shared" si="53"/>
        <v>0</v>
      </c>
      <c r="F648">
        <f t="shared" si="54"/>
        <v>42.204620486670144</v>
      </c>
    </row>
    <row r="649" spans="1:6" x14ac:dyDescent="0.2">
      <c r="A649">
        <f>Calc!$B$41/1000+A648</f>
        <v>0.22644999999999768</v>
      </c>
      <c r="B649">
        <f t="shared" si="50"/>
        <v>9.9959999999999924E-2</v>
      </c>
      <c r="C649">
        <f t="shared" si="51"/>
        <v>0</v>
      </c>
      <c r="D649">
        <f t="shared" si="52"/>
        <v>0</v>
      </c>
      <c r="E649">
        <f t="shared" si="53"/>
        <v>0</v>
      </c>
      <c r="F649">
        <f t="shared" si="54"/>
        <v>42.204620486670144</v>
      </c>
    </row>
    <row r="650" spans="1:6" x14ac:dyDescent="0.2">
      <c r="A650">
        <f>Calc!$B$41/1000+A649</f>
        <v>0.22679999999999767</v>
      </c>
      <c r="B650">
        <f t="shared" si="50"/>
        <v>9.9959999999999924E-2</v>
      </c>
      <c r="C650">
        <f t="shared" si="51"/>
        <v>0</v>
      </c>
      <c r="D650">
        <f t="shared" si="52"/>
        <v>0</v>
      </c>
      <c r="E650">
        <f t="shared" si="53"/>
        <v>0</v>
      </c>
      <c r="F650">
        <f t="shared" si="54"/>
        <v>42.204620486670144</v>
      </c>
    </row>
    <row r="651" spans="1:6" x14ac:dyDescent="0.2">
      <c r="A651">
        <f>Calc!$B$41/1000+A650</f>
        <v>0.22714999999999766</v>
      </c>
      <c r="B651">
        <f t="shared" si="50"/>
        <v>9.9959999999999924E-2</v>
      </c>
      <c r="C651">
        <f t="shared" si="51"/>
        <v>0</v>
      </c>
      <c r="D651">
        <f t="shared" si="52"/>
        <v>0</v>
      </c>
      <c r="E651">
        <f t="shared" si="53"/>
        <v>0</v>
      </c>
      <c r="F651">
        <f t="shared" si="54"/>
        <v>42.204620486670144</v>
      </c>
    </row>
    <row r="652" spans="1:6" x14ac:dyDescent="0.2">
      <c r="A652">
        <f>Calc!$B$41/1000+A651</f>
        <v>0.22749999999999765</v>
      </c>
      <c r="B652">
        <f t="shared" si="50"/>
        <v>9.9959999999999924E-2</v>
      </c>
      <c r="C652">
        <f t="shared" si="51"/>
        <v>0</v>
      </c>
      <c r="D652">
        <f t="shared" si="52"/>
        <v>0</v>
      </c>
      <c r="E652">
        <f t="shared" si="53"/>
        <v>0</v>
      </c>
      <c r="F652">
        <f t="shared" si="54"/>
        <v>42.204620486670144</v>
      </c>
    </row>
    <row r="653" spans="1:6" x14ac:dyDescent="0.2">
      <c r="A653">
        <f>Calc!$B$41/1000+A652</f>
        <v>0.22784999999999764</v>
      </c>
      <c r="B653">
        <f t="shared" si="50"/>
        <v>9.9959999999999924E-2</v>
      </c>
      <c r="C653">
        <f t="shared" si="51"/>
        <v>0</v>
      </c>
      <c r="D653">
        <f t="shared" si="52"/>
        <v>0</v>
      </c>
      <c r="E653">
        <f t="shared" si="53"/>
        <v>0</v>
      </c>
      <c r="F653">
        <f t="shared" si="54"/>
        <v>42.204620486670144</v>
      </c>
    </row>
    <row r="654" spans="1:6" x14ac:dyDescent="0.2">
      <c r="A654">
        <f>Calc!$B$41/1000+A653</f>
        <v>0.22819999999999763</v>
      </c>
      <c r="B654">
        <f t="shared" si="50"/>
        <v>9.9959999999999924E-2</v>
      </c>
      <c r="C654">
        <f t="shared" si="51"/>
        <v>0</v>
      </c>
      <c r="D654">
        <f t="shared" si="52"/>
        <v>0</v>
      </c>
      <c r="E654">
        <f t="shared" si="53"/>
        <v>0</v>
      </c>
      <c r="F654">
        <f t="shared" si="54"/>
        <v>42.204620486670144</v>
      </c>
    </row>
    <row r="655" spans="1:6" x14ac:dyDescent="0.2">
      <c r="A655">
        <f>Calc!$B$41/1000+A654</f>
        <v>0.22854999999999762</v>
      </c>
      <c r="B655">
        <f t="shared" si="50"/>
        <v>9.9959999999999924E-2</v>
      </c>
      <c r="C655">
        <f t="shared" si="51"/>
        <v>0</v>
      </c>
      <c r="D655">
        <f t="shared" si="52"/>
        <v>0</v>
      </c>
      <c r="E655">
        <f t="shared" si="53"/>
        <v>0</v>
      </c>
      <c r="F655">
        <f t="shared" si="54"/>
        <v>42.204620486670144</v>
      </c>
    </row>
    <row r="656" spans="1:6" x14ac:dyDescent="0.2">
      <c r="A656">
        <f>Calc!$B$41/1000+A655</f>
        <v>0.22889999999999761</v>
      </c>
      <c r="B656">
        <f t="shared" si="50"/>
        <v>9.9959999999999924E-2</v>
      </c>
      <c r="C656">
        <f t="shared" si="51"/>
        <v>0</v>
      </c>
      <c r="D656">
        <f t="shared" si="52"/>
        <v>0</v>
      </c>
      <c r="E656">
        <f t="shared" si="53"/>
        <v>0</v>
      </c>
      <c r="F656">
        <f t="shared" si="54"/>
        <v>42.204620486670144</v>
      </c>
    </row>
    <row r="657" spans="1:6" x14ac:dyDescent="0.2">
      <c r="A657">
        <f>Calc!$B$41/1000+A656</f>
        <v>0.22924999999999759</v>
      </c>
      <c r="B657">
        <f t="shared" si="50"/>
        <v>9.9959999999999924E-2</v>
      </c>
      <c r="C657">
        <f t="shared" si="51"/>
        <v>0</v>
      </c>
      <c r="D657">
        <f t="shared" si="52"/>
        <v>0</v>
      </c>
      <c r="E657">
        <f t="shared" si="53"/>
        <v>0</v>
      </c>
      <c r="F657">
        <f t="shared" si="54"/>
        <v>42.204620486670144</v>
      </c>
    </row>
    <row r="658" spans="1:6" x14ac:dyDescent="0.2">
      <c r="A658">
        <f>Calc!$B$41/1000+A657</f>
        <v>0.22959999999999758</v>
      </c>
      <c r="B658">
        <f t="shared" si="50"/>
        <v>9.9959999999999924E-2</v>
      </c>
      <c r="C658">
        <f t="shared" si="51"/>
        <v>0</v>
      </c>
      <c r="D658">
        <f t="shared" si="52"/>
        <v>0</v>
      </c>
      <c r="E658">
        <f t="shared" si="53"/>
        <v>0</v>
      </c>
      <c r="F658">
        <f t="shared" si="54"/>
        <v>42.204620486670144</v>
      </c>
    </row>
    <row r="659" spans="1:6" x14ac:dyDescent="0.2">
      <c r="A659">
        <f>Calc!$B$41/1000+A658</f>
        <v>0.22994999999999757</v>
      </c>
      <c r="B659">
        <f t="shared" si="50"/>
        <v>9.9959999999999924E-2</v>
      </c>
      <c r="C659">
        <f t="shared" si="51"/>
        <v>0</v>
      </c>
      <c r="D659">
        <f t="shared" si="52"/>
        <v>0</v>
      </c>
      <c r="E659">
        <f t="shared" si="53"/>
        <v>0</v>
      </c>
      <c r="F659">
        <f t="shared" si="54"/>
        <v>42.204620486670144</v>
      </c>
    </row>
    <row r="660" spans="1:6" x14ac:dyDescent="0.2">
      <c r="A660">
        <f>Calc!$B$41/1000+A659</f>
        <v>0.23029999999999756</v>
      </c>
      <c r="B660">
        <f t="shared" si="50"/>
        <v>9.9959999999999924E-2</v>
      </c>
      <c r="C660">
        <f t="shared" si="51"/>
        <v>0</v>
      </c>
      <c r="D660">
        <f t="shared" si="52"/>
        <v>0</v>
      </c>
      <c r="E660">
        <f t="shared" si="53"/>
        <v>0</v>
      </c>
      <c r="F660">
        <f t="shared" si="54"/>
        <v>42.204620486670144</v>
      </c>
    </row>
    <row r="661" spans="1:6" x14ac:dyDescent="0.2">
      <c r="A661">
        <f>Calc!$B$41/1000+A660</f>
        <v>0.23064999999999755</v>
      </c>
      <c r="B661">
        <f t="shared" si="50"/>
        <v>9.9959999999999924E-2</v>
      </c>
      <c r="C661">
        <f t="shared" si="51"/>
        <v>0</v>
      </c>
      <c r="D661">
        <f t="shared" si="52"/>
        <v>0</v>
      </c>
      <c r="E661">
        <f t="shared" si="53"/>
        <v>0</v>
      </c>
      <c r="F661">
        <f t="shared" si="54"/>
        <v>42.204620486670144</v>
      </c>
    </row>
    <row r="662" spans="1:6" x14ac:dyDescent="0.2">
      <c r="A662">
        <f>Calc!$B$41/1000+A661</f>
        <v>0.23099999999999754</v>
      </c>
      <c r="B662">
        <f t="shared" si="50"/>
        <v>9.9959999999999924E-2</v>
      </c>
      <c r="C662">
        <f t="shared" si="51"/>
        <v>0</v>
      </c>
      <c r="D662">
        <f t="shared" si="52"/>
        <v>0</v>
      </c>
      <c r="E662">
        <f t="shared" si="53"/>
        <v>0</v>
      </c>
      <c r="F662">
        <f t="shared" si="54"/>
        <v>42.204620486670144</v>
      </c>
    </row>
    <row r="663" spans="1:6" x14ac:dyDescent="0.2">
      <c r="A663">
        <f>Calc!$B$41/1000+A662</f>
        <v>0.23134999999999753</v>
      </c>
      <c r="B663">
        <f t="shared" si="50"/>
        <v>9.9959999999999924E-2</v>
      </c>
      <c r="C663">
        <f t="shared" si="51"/>
        <v>0</v>
      </c>
      <c r="D663">
        <f t="shared" si="52"/>
        <v>0</v>
      </c>
      <c r="E663">
        <f t="shared" si="53"/>
        <v>0</v>
      </c>
      <c r="F663">
        <f t="shared" si="54"/>
        <v>42.204620486670144</v>
      </c>
    </row>
    <row r="664" spans="1:6" x14ac:dyDescent="0.2">
      <c r="A664">
        <f>Calc!$B$41/1000+A663</f>
        <v>0.23169999999999752</v>
      </c>
      <c r="B664">
        <f t="shared" si="50"/>
        <v>9.9959999999999924E-2</v>
      </c>
      <c r="C664">
        <f t="shared" si="51"/>
        <v>0</v>
      </c>
      <c r="D664">
        <f t="shared" si="52"/>
        <v>0</v>
      </c>
      <c r="E664">
        <f t="shared" si="53"/>
        <v>0</v>
      </c>
      <c r="F664">
        <f t="shared" si="54"/>
        <v>42.204620486670144</v>
      </c>
    </row>
    <row r="665" spans="1:6" x14ac:dyDescent="0.2">
      <c r="A665">
        <f>Calc!$B$41/1000+A664</f>
        <v>0.23204999999999751</v>
      </c>
      <c r="B665">
        <f t="shared" si="50"/>
        <v>9.9959999999999924E-2</v>
      </c>
      <c r="C665">
        <f t="shared" si="51"/>
        <v>0</v>
      </c>
      <c r="D665">
        <f t="shared" si="52"/>
        <v>0</v>
      </c>
      <c r="E665">
        <f t="shared" si="53"/>
        <v>0</v>
      </c>
      <c r="F665">
        <f t="shared" si="54"/>
        <v>42.204620486670144</v>
      </c>
    </row>
    <row r="666" spans="1:6" x14ac:dyDescent="0.2">
      <c r="A666">
        <f>Calc!$B$41/1000+A665</f>
        <v>0.2323999999999975</v>
      </c>
      <c r="B666">
        <f t="shared" si="50"/>
        <v>9.9959999999999924E-2</v>
      </c>
      <c r="C666">
        <f t="shared" si="51"/>
        <v>0</v>
      </c>
      <c r="D666">
        <f t="shared" si="52"/>
        <v>0</v>
      </c>
      <c r="E666">
        <f t="shared" si="53"/>
        <v>0</v>
      </c>
      <c r="F666">
        <f t="shared" si="54"/>
        <v>42.204620486670144</v>
      </c>
    </row>
    <row r="667" spans="1:6" x14ac:dyDescent="0.2">
      <c r="A667">
        <f>Calc!$B$41/1000+A666</f>
        <v>0.23274999999999749</v>
      </c>
      <c r="B667">
        <f t="shared" si="50"/>
        <v>9.9959999999999924E-2</v>
      </c>
      <c r="C667">
        <f t="shared" si="51"/>
        <v>0</v>
      </c>
      <c r="D667">
        <f t="shared" si="52"/>
        <v>0</v>
      </c>
      <c r="E667">
        <f t="shared" si="53"/>
        <v>0</v>
      </c>
      <c r="F667">
        <f t="shared" si="54"/>
        <v>42.204620486670144</v>
      </c>
    </row>
    <row r="668" spans="1:6" x14ac:dyDescent="0.2">
      <c r="A668">
        <f>Calc!$B$41/1000+A667</f>
        <v>0.23309999999999748</v>
      </c>
      <c r="B668">
        <f t="shared" si="50"/>
        <v>9.9959999999999924E-2</v>
      </c>
      <c r="C668">
        <f t="shared" si="51"/>
        <v>0</v>
      </c>
      <c r="D668">
        <f t="shared" si="52"/>
        <v>0</v>
      </c>
      <c r="E668">
        <f t="shared" si="53"/>
        <v>0</v>
      </c>
      <c r="F668">
        <f t="shared" si="54"/>
        <v>42.204620486670144</v>
      </c>
    </row>
    <row r="669" spans="1:6" x14ac:dyDescent="0.2">
      <c r="A669">
        <f>Calc!$B$41/1000+A668</f>
        <v>0.23344999999999747</v>
      </c>
      <c r="B669">
        <f t="shared" si="50"/>
        <v>9.9959999999999924E-2</v>
      </c>
      <c r="C669">
        <f t="shared" si="51"/>
        <v>0</v>
      </c>
      <c r="D669">
        <f t="shared" si="52"/>
        <v>0</v>
      </c>
      <c r="E669">
        <f t="shared" si="53"/>
        <v>0</v>
      </c>
      <c r="F669">
        <f t="shared" si="54"/>
        <v>42.204620486670144</v>
      </c>
    </row>
    <row r="670" spans="1:6" x14ac:dyDescent="0.2">
      <c r="A670">
        <f>Calc!$B$41/1000+A669</f>
        <v>0.23379999999999745</v>
      </c>
      <c r="B670">
        <f t="shared" si="50"/>
        <v>9.9959999999999924E-2</v>
      </c>
      <c r="C670">
        <f t="shared" si="51"/>
        <v>0</v>
      </c>
      <c r="D670">
        <f t="shared" si="52"/>
        <v>0</v>
      </c>
      <c r="E670">
        <f t="shared" si="53"/>
        <v>0</v>
      </c>
      <c r="F670">
        <f t="shared" si="54"/>
        <v>42.204620486670144</v>
      </c>
    </row>
    <row r="671" spans="1:6" x14ac:dyDescent="0.2">
      <c r="A671">
        <f>Calc!$B$41/1000+A670</f>
        <v>0.23414999999999744</v>
      </c>
      <c r="B671">
        <f t="shared" si="50"/>
        <v>9.9959999999999924E-2</v>
      </c>
      <c r="C671">
        <f t="shared" si="51"/>
        <v>0</v>
      </c>
      <c r="D671">
        <f t="shared" si="52"/>
        <v>0</v>
      </c>
      <c r="E671">
        <f t="shared" si="53"/>
        <v>0</v>
      </c>
      <c r="F671">
        <f t="shared" si="54"/>
        <v>42.204620486670144</v>
      </c>
    </row>
    <row r="672" spans="1:6" x14ac:dyDescent="0.2">
      <c r="A672">
        <f>Calc!$B$41/1000+A671</f>
        <v>0.23449999999999743</v>
      </c>
      <c r="B672">
        <f t="shared" si="50"/>
        <v>9.9959999999999924E-2</v>
      </c>
      <c r="C672">
        <f t="shared" si="51"/>
        <v>0</v>
      </c>
      <c r="D672">
        <f t="shared" si="52"/>
        <v>0</v>
      </c>
      <c r="E672">
        <f t="shared" si="53"/>
        <v>0</v>
      </c>
      <c r="F672">
        <f t="shared" si="54"/>
        <v>42.204620486670144</v>
      </c>
    </row>
    <row r="673" spans="1:6" x14ac:dyDescent="0.2">
      <c r="A673">
        <f>Calc!$B$41/1000+A672</f>
        <v>0.23484999999999742</v>
      </c>
      <c r="B673">
        <f t="shared" si="50"/>
        <v>9.9959999999999924E-2</v>
      </c>
      <c r="C673">
        <f t="shared" si="51"/>
        <v>0</v>
      </c>
      <c r="D673">
        <f t="shared" si="52"/>
        <v>0</v>
      </c>
      <c r="E673">
        <f t="shared" si="53"/>
        <v>0</v>
      </c>
      <c r="F673">
        <f t="shared" si="54"/>
        <v>42.204620486670144</v>
      </c>
    </row>
    <row r="674" spans="1:6" x14ac:dyDescent="0.2">
      <c r="A674">
        <f>Calc!$B$41/1000+A673</f>
        <v>0.23519999999999741</v>
      </c>
      <c r="B674">
        <f t="shared" si="50"/>
        <v>9.9959999999999924E-2</v>
      </c>
      <c r="C674">
        <f t="shared" si="51"/>
        <v>0</v>
      </c>
      <c r="D674">
        <f t="shared" si="52"/>
        <v>0</v>
      </c>
      <c r="E674">
        <f t="shared" si="53"/>
        <v>0</v>
      </c>
      <c r="F674">
        <f t="shared" si="54"/>
        <v>42.204620486670144</v>
      </c>
    </row>
    <row r="675" spans="1:6" x14ac:dyDescent="0.2">
      <c r="A675">
        <f>Calc!$B$41/1000+A674</f>
        <v>0.2355499999999974</v>
      </c>
      <c r="B675">
        <f t="shared" si="50"/>
        <v>9.9959999999999924E-2</v>
      </c>
      <c r="C675">
        <f t="shared" si="51"/>
        <v>0</v>
      </c>
      <c r="D675">
        <f t="shared" si="52"/>
        <v>0</v>
      </c>
      <c r="E675">
        <f t="shared" si="53"/>
        <v>0</v>
      </c>
      <c r="F675">
        <f t="shared" si="54"/>
        <v>42.204620486670144</v>
      </c>
    </row>
    <row r="676" spans="1:6" x14ac:dyDescent="0.2">
      <c r="A676">
        <f>Calc!$B$41/1000+A675</f>
        <v>0.23589999999999739</v>
      </c>
      <c r="B676">
        <f t="shared" si="50"/>
        <v>9.9959999999999924E-2</v>
      </c>
      <c r="C676">
        <f t="shared" si="51"/>
        <v>0</v>
      </c>
      <c r="D676">
        <f t="shared" si="52"/>
        <v>0</v>
      </c>
      <c r="E676">
        <f t="shared" si="53"/>
        <v>0</v>
      </c>
      <c r="F676">
        <f t="shared" si="54"/>
        <v>42.204620486670144</v>
      </c>
    </row>
    <row r="677" spans="1:6" x14ac:dyDescent="0.2">
      <c r="A677">
        <f>Calc!$B$41/1000+A676</f>
        <v>0.23624999999999738</v>
      </c>
      <c r="B677">
        <f t="shared" si="50"/>
        <v>9.9959999999999924E-2</v>
      </c>
      <c r="C677">
        <f t="shared" si="51"/>
        <v>0</v>
      </c>
      <c r="D677">
        <f t="shared" si="52"/>
        <v>0</v>
      </c>
      <c r="E677">
        <f t="shared" si="53"/>
        <v>0</v>
      </c>
      <c r="F677">
        <f t="shared" si="54"/>
        <v>42.204620486670144</v>
      </c>
    </row>
    <row r="678" spans="1:6" x14ac:dyDescent="0.2">
      <c r="A678">
        <f>Calc!$B$41/1000+A677</f>
        <v>0.23659999999999737</v>
      </c>
      <c r="B678">
        <f t="shared" si="50"/>
        <v>9.9959999999999924E-2</v>
      </c>
      <c r="C678">
        <f t="shared" si="51"/>
        <v>0</v>
      </c>
      <c r="D678">
        <f t="shared" si="52"/>
        <v>0</v>
      </c>
      <c r="E678">
        <f t="shared" si="53"/>
        <v>0</v>
      </c>
      <c r="F678">
        <f t="shared" si="54"/>
        <v>42.204620486670144</v>
      </c>
    </row>
    <row r="679" spans="1:6" x14ac:dyDescent="0.2">
      <c r="A679">
        <f>Calc!$B$41/1000+A678</f>
        <v>0.23694999999999736</v>
      </c>
      <c r="B679">
        <f t="shared" si="50"/>
        <v>9.9959999999999924E-2</v>
      </c>
      <c r="C679">
        <f t="shared" si="51"/>
        <v>0</v>
      </c>
      <c r="D679">
        <f t="shared" si="52"/>
        <v>0</v>
      </c>
      <c r="E679">
        <f t="shared" si="53"/>
        <v>0</v>
      </c>
      <c r="F679">
        <f t="shared" si="54"/>
        <v>42.204620486670144</v>
      </c>
    </row>
    <row r="680" spans="1:6" x14ac:dyDescent="0.2">
      <c r="A680">
        <f>Calc!$B$41/1000+A679</f>
        <v>0.23729999999999735</v>
      </c>
      <c r="B680">
        <f t="shared" si="50"/>
        <v>9.9959999999999924E-2</v>
      </c>
      <c r="C680">
        <f t="shared" si="51"/>
        <v>0</v>
      </c>
      <c r="D680">
        <f t="shared" si="52"/>
        <v>0</v>
      </c>
      <c r="E680">
        <f t="shared" si="53"/>
        <v>0</v>
      </c>
      <c r="F680">
        <f t="shared" si="54"/>
        <v>42.204620486670144</v>
      </c>
    </row>
    <row r="681" spans="1:6" x14ac:dyDescent="0.2">
      <c r="A681">
        <f>Calc!$B$41/1000+A680</f>
        <v>0.23764999999999734</v>
      </c>
      <c r="B681">
        <f t="shared" si="50"/>
        <v>9.9959999999999924E-2</v>
      </c>
      <c r="C681">
        <f t="shared" si="51"/>
        <v>0</v>
      </c>
      <c r="D681">
        <f t="shared" si="52"/>
        <v>0</v>
      </c>
      <c r="E681">
        <f t="shared" si="53"/>
        <v>0</v>
      </c>
      <c r="F681">
        <f t="shared" si="54"/>
        <v>42.204620486670144</v>
      </c>
    </row>
    <row r="682" spans="1:6" x14ac:dyDescent="0.2">
      <c r="A682">
        <f>Calc!$B$41/1000+A681</f>
        <v>0.23799999999999732</v>
      </c>
      <c r="B682">
        <f t="shared" si="50"/>
        <v>9.9959999999999924E-2</v>
      </c>
      <c r="C682">
        <f t="shared" si="51"/>
        <v>0</v>
      </c>
      <c r="D682">
        <f t="shared" si="52"/>
        <v>0</v>
      </c>
      <c r="E682">
        <f t="shared" si="53"/>
        <v>0</v>
      </c>
      <c r="F682">
        <f t="shared" si="54"/>
        <v>42.204620486670144</v>
      </c>
    </row>
    <row r="683" spans="1:6" x14ac:dyDescent="0.2">
      <c r="A683">
        <f>Calc!$B$41/1000+A682</f>
        <v>0.23834999999999731</v>
      </c>
      <c r="B683">
        <f t="shared" si="50"/>
        <v>9.9959999999999924E-2</v>
      </c>
      <c r="C683">
        <f t="shared" si="51"/>
        <v>0</v>
      </c>
      <c r="D683">
        <f t="shared" si="52"/>
        <v>0</v>
      </c>
      <c r="E683">
        <f t="shared" si="53"/>
        <v>0</v>
      </c>
      <c r="F683">
        <f t="shared" si="54"/>
        <v>42.204620486670144</v>
      </c>
    </row>
    <row r="684" spans="1:6" x14ac:dyDescent="0.2">
      <c r="A684">
        <f>Calc!$B$41/1000+A683</f>
        <v>0.2386999999999973</v>
      </c>
      <c r="B684">
        <f t="shared" si="50"/>
        <v>9.9959999999999924E-2</v>
      </c>
      <c r="C684">
        <f t="shared" si="51"/>
        <v>0</v>
      </c>
      <c r="D684">
        <f t="shared" si="52"/>
        <v>0</v>
      </c>
      <c r="E684">
        <f t="shared" si="53"/>
        <v>0</v>
      </c>
      <c r="F684">
        <f t="shared" si="54"/>
        <v>42.204620486670144</v>
      </c>
    </row>
    <row r="685" spans="1:6" x14ac:dyDescent="0.2">
      <c r="A685">
        <f>Calc!$B$41/1000+A684</f>
        <v>0.23904999999999729</v>
      </c>
      <c r="B685">
        <f t="shared" si="50"/>
        <v>9.9959999999999924E-2</v>
      </c>
      <c r="C685">
        <f t="shared" si="51"/>
        <v>0</v>
      </c>
      <c r="D685">
        <f t="shared" si="52"/>
        <v>0</v>
      </c>
      <c r="E685">
        <f t="shared" si="53"/>
        <v>0</v>
      </c>
      <c r="F685">
        <f t="shared" si="54"/>
        <v>42.204620486670144</v>
      </c>
    </row>
    <row r="686" spans="1:6" x14ac:dyDescent="0.2">
      <c r="A686">
        <f>Calc!$B$41/1000+A685</f>
        <v>0.23939999999999728</v>
      </c>
      <c r="B686">
        <f t="shared" si="50"/>
        <v>9.9959999999999924E-2</v>
      </c>
      <c r="C686">
        <f t="shared" si="51"/>
        <v>0</v>
      </c>
      <c r="D686">
        <f t="shared" si="52"/>
        <v>0</v>
      </c>
      <c r="E686">
        <f t="shared" si="53"/>
        <v>0</v>
      </c>
      <c r="F686">
        <f t="shared" si="54"/>
        <v>42.204620486670144</v>
      </c>
    </row>
    <row r="687" spans="1:6" x14ac:dyDescent="0.2">
      <c r="A687">
        <f>Calc!$B$41/1000+A686</f>
        <v>0.23974999999999727</v>
      </c>
      <c r="B687">
        <f t="shared" si="50"/>
        <v>9.9959999999999924E-2</v>
      </c>
      <c r="C687">
        <f t="shared" si="51"/>
        <v>0</v>
      </c>
      <c r="D687">
        <f t="shared" si="52"/>
        <v>0</v>
      </c>
      <c r="E687">
        <f t="shared" si="53"/>
        <v>0</v>
      </c>
      <c r="F687">
        <f t="shared" si="54"/>
        <v>42.204620486670144</v>
      </c>
    </row>
    <row r="688" spans="1:6" x14ac:dyDescent="0.2">
      <c r="A688">
        <f>Calc!$B$41/1000+A687</f>
        <v>0.24009999999999726</v>
      </c>
      <c r="B688">
        <f t="shared" si="50"/>
        <v>9.9959999999999924E-2</v>
      </c>
      <c r="C688">
        <f t="shared" si="51"/>
        <v>0</v>
      </c>
      <c r="D688">
        <f t="shared" si="52"/>
        <v>0</v>
      </c>
      <c r="E688">
        <f t="shared" si="53"/>
        <v>0</v>
      </c>
      <c r="F688">
        <f t="shared" si="54"/>
        <v>42.204620486670144</v>
      </c>
    </row>
    <row r="689" spans="1:6" x14ac:dyDescent="0.2">
      <c r="A689">
        <f>Calc!$B$41/1000+A688</f>
        <v>0.24044999999999725</v>
      </c>
      <c r="B689">
        <f t="shared" si="50"/>
        <v>9.9959999999999924E-2</v>
      </c>
      <c r="C689">
        <f t="shared" si="51"/>
        <v>0</v>
      </c>
      <c r="D689">
        <f t="shared" si="52"/>
        <v>0</v>
      </c>
      <c r="E689">
        <f t="shared" si="53"/>
        <v>0</v>
      </c>
      <c r="F689">
        <f t="shared" si="54"/>
        <v>42.204620486670144</v>
      </c>
    </row>
    <row r="690" spans="1:6" x14ac:dyDescent="0.2">
      <c r="A690">
        <f>Calc!$B$41/1000+A689</f>
        <v>0.24079999999999724</v>
      </c>
      <c r="B690">
        <f t="shared" si="50"/>
        <v>9.9959999999999924E-2</v>
      </c>
      <c r="C690">
        <f t="shared" si="51"/>
        <v>0</v>
      </c>
      <c r="D690">
        <f t="shared" si="52"/>
        <v>0</v>
      </c>
      <c r="E690">
        <f t="shared" si="53"/>
        <v>0</v>
      </c>
      <c r="F690">
        <f t="shared" si="54"/>
        <v>42.204620486670144</v>
      </c>
    </row>
    <row r="691" spans="1:6" x14ac:dyDescent="0.2">
      <c r="A691">
        <f>Calc!$B$41/1000+A690</f>
        <v>0.24114999999999723</v>
      </c>
      <c r="B691">
        <f t="shared" si="50"/>
        <v>9.9959999999999924E-2</v>
      </c>
      <c r="C691">
        <f t="shared" si="51"/>
        <v>0</v>
      </c>
      <c r="D691">
        <f t="shared" si="52"/>
        <v>0</v>
      </c>
      <c r="E691">
        <f t="shared" si="53"/>
        <v>0</v>
      </c>
      <c r="F691">
        <f t="shared" si="54"/>
        <v>42.204620486670144</v>
      </c>
    </row>
    <row r="692" spans="1:6" x14ac:dyDescent="0.2">
      <c r="A692">
        <f>Calc!$B$41/1000+A691</f>
        <v>0.24149999999999722</v>
      </c>
      <c r="B692">
        <f t="shared" si="50"/>
        <v>9.9959999999999924E-2</v>
      </c>
      <c r="C692">
        <f t="shared" si="51"/>
        <v>0</v>
      </c>
      <c r="D692">
        <f t="shared" si="52"/>
        <v>0</v>
      </c>
      <c r="E692">
        <f t="shared" si="53"/>
        <v>0</v>
      </c>
      <c r="F692">
        <f t="shared" si="54"/>
        <v>42.204620486670144</v>
      </c>
    </row>
    <row r="693" spans="1:6" x14ac:dyDescent="0.2">
      <c r="A693">
        <f>Calc!$B$41/1000+A692</f>
        <v>0.24184999999999721</v>
      </c>
      <c r="B693">
        <f t="shared" si="50"/>
        <v>9.9959999999999924E-2</v>
      </c>
      <c r="C693">
        <f t="shared" si="51"/>
        <v>0</v>
      </c>
      <c r="D693">
        <f t="shared" si="52"/>
        <v>0</v>
      </c>
      <c r="E693">
        <f t="shared" si="53"/>
        <v>0</v>
      </c>
      <c r="F693">
        <f t="shared" si="54"/>
        <v>42.204620486670144</v>
      </c>
    </row>
    <row r="694" spans="1:6" x14ac:dyDescent="0.2">
      <c r="A694">
        <f>Calc!$B$41/1000+A693</f>
        <v>0.2421999999999972</v>
      </c>
      <c r="B694">
        <f t="shared" si="50"/>
        <v>9.9959999999999924E-2</v>
      </c>
      <c r="C694">
        <f t="shared" si="51"/>
        <v>0</v>
      </c>
      <c r="D694">
        <f t="shared" si="52"/>
        <v>0</v>
      </c>
      <c r="E694">
        <f t="shared" si="53"/>
        <v>0</v>
      </c>
      <c r="F694">
        <f t="shared" si="54"/>
        <v>42.204620486670144</v>
      </c>
    </row>
    <row r="695" spans="1:6" x14ac:dyDescent="0.2">
      <c r="A695">
        <f>Calc!$B$41/1000+A694</f>
        <v>0.24254999999999718</v>
      </c>
      <c r="B695">
        <f t="shared" si="50"/>
        <v>9.9959999999999924E-2</v>
      </c>
      <c r="C695">
        <f t="shared" si="51"/>
        <v>0</v>
      </c>
      <c r="D695">
        <f t="shared" si="52"/>
        <v>0</v>
      </c>
      <c r="E695">
        <f t="shared" si="53"/>
        <v>0</v>
      </c>
      <c r="F695">
        <f t="shared" si="54"/>
        <v>42.204620486670144</v>
      </c>
    </row>
    <row r="696" spans="1:6" x14ac:dyDescent="0.2">
      <c r="A696">
        <f>Calc!$B$41/1000+A695</f>
        <v>0.24289999999999717</v>
      </c>
      <c r="B696">
        <f t="shared" si="50"/>
        <v>9.9959999999999924E-2</v>
      </c>
      <c r="C696">
        <f t="shared" si="51"/>
        <v>0</v>
      </c>
      <c r="D696">
        <f t="shared" si="52"/>
        <v>0</v>
      </c>
      <c r="E696">
        <f t="shared" si="53"/>
        <v>0</v>
      </c>
      <c r="F696">
        <f t="shared" si="54"/>
        <v>42.204620486670144</v>
      </c>
    </row>
    <row r="697" spans="1:6" x14ac:dyDescent="0.2">
      <c r="A697">
        <f>Calc!$B$41/1000+A696</f>
        <v>0.24324999999999716</v>
      </c>
      <c r="B697">
        <f t="shared" si="50"/>
        <v>9.9959999999999924E-2</v>
      </c>
      <c r="C697">
        <f t="shared" si="51"/>
        <v>0</v>
      </c>
      <c r="D697">
        <f t="shared" si="52"/>
        <v>0</v>
      </c>
      <c r="E697">
        <f t="shared" si="53"/>
        <v>0</v>
      </c>
      <c r="F697">
        <f t="shared" si="54"/>
        <v>42.204620486670144</v>
      </c>
    </row>
    <row r="698" spans="1:6" x14ac:dyDescent="0.2">
      <c r="A698">
        <f>Calc!$B$41/1000+A697</f>
        <v>0.24359999999999715</v>
      </c>
      <c r="B698">
        <f t="shared" si="50"/>
        <v>9.9959999999999924E-2</v>
      </c>
      <c r="C698">
        <f t="shared" si="51"/>
        <v>0</v>
      </c>
      <c r="D698">
        <f t="shared" si="52"/>
        <v>0</v>
      </c>
      <c r="E698">
        <f t="shared" si="53"/>
        <v>0</v>
      </c>
      <c r="F698">
        <f t="shared" si="54"/>
        <v>42.204620486670144</v>
      </c>
    </row>
    <row r="699" spans="1:6" x14ac:dyDescent="0.2">
      <c r="A699">
        <f>Calc!$B$41/1000+A698</f>
        <v>0.24394999999999714</v>
      </c>
      <c r="B699">
        <f t="shared" si="50"/>
        <v>9.9959999999999924E-2</v>
      </c>
      <c r="C699">
        <f t="shared" si="51"/>
        <v>0</v>
      </c>
      <c r="D699">
        <f t="shared" si="52"/>
        <v>0</v>
      </c>
      <c r="E699">
        <f t="shared" si="53"/>
        <v>0</v>
      </c>
      <c r="F699">
        <f t="shared" si="54"/>
        <v>42.204620486670144</v>
      </c>
    </row>
    <row r="700" spans="1:6" x14ac:dyDescent="0.2">
      <c r="A700">
        <f>Calc!$B$41/1000+A699</f>
        <v>0.24429999999999713</v>
      </c>
      <c r="B700">
        <f t="shared" si="50"/>
        <v>9.9959999999999924E-2</v>
      </c>
      <c r="C700">
        <f t="shared" si="51"/>
        <v>0</v>
      </c>
      <c r="D700">
        <f t="shared" si="52"/>
        <v>0</v>
      </c>
      <c r="E700">
        <f t="shared" si="53"/>
        <v>0</v>
      </c>
      <c r="F700">
        <f t="shared" si="54"/>
        <v>42.204620486670144</v>
      </c>
    </row>
    <row r="701" spans="1:6" x14ac:dyDescent="0.2">
      <c r="A701">
        <f>Calc!$B$41/1000+A700</f>
        <v>0.24464999999999712</v>
      </c>
      <c r="B701">
        <f t="shared" si="50"/>
        <v>9.9959999999999924E-2</v>
      </c>
      <c r="C701">
        <f t="shared" si="51"/>
        <v>0</v>
      </c>
      <c r="D701">
        <f t="shared" si="52"/>
        <v>0</v>
      </c>
      <c r="E701">
        <f t="shared" si="53"/>
        <v>0</v>
      </c>
      <c r="F701">
        <f t="shared" si="54"/>
        <v>42.204620486670144</v>
      </c>
    </row>
    <row r="702" spans="1:6" x14ac:dyDescent="0.2">
      <c r="A702">
        <f>Calc!$B$41/1000+A701</f>
        <v>0.24499999999999711</v>
      </c>
      <c r="B702">
        <f t="shared" si="50"/>
        <v>9.9959999999999924E-2</v>
      </c>
      <c r="C702">
        <f t="shared" si="51"/>
        <v>0</v>
      </c>
      <c r="D702">
        <f t="shared" si="52"/>
        <v>0</v>
      </c>
      <c r="E702">
        <f t="shared" si="53"/>
        <v>0</v>
      </c>
      <c r="F702">
        <f t="shared" si="54"/>
        <v>42.204620486670144</v>
      </c>
    </row>
    <row r="703" spans="1:6" x14ac:dyDescent="0.2">
      <c r="A703">
        <f>Calc!$B$41/1000+A702</f>
        <v>0.2453499999999971</v>
      </c>
      <c r="B703">
        <f t="shared" si="50"/>
        <v>9.9959999999999924E-2</v>
      </c>
      <c r="C703">
        <f t="shared" si="51"/>
        <v>0</v>
      </c>
      <c r="D703">
        <f t="shared" si="52"/>
        <v>0</v>
      </c>
      <c r="E703">
        <f t="shared" si="53"/>
        <v>0</v>
      </c>
      <c r="F703">
        <f t="shared" si="54"/>
        <v>42.204620486670144</v>
      </c>
    </row>
    <row r="704" spans="1:6" x14ac:dyDescent="0.2">
      <c r="A704">
        <f>Calc!$B$41/1000+A703</f>
        <v>0.24569999999999709</v>
      </c>
      <c r="B704">
        <f t="shared" si="50"/>
        <v>9.9959999999999924E-2</v>
      </c>
      <c r="C704">
        <f t="shared" si="51"/>
        <v>0</v>
      </c>
      <c r="D704">
        <f t="shared" si="52"/>
        <v>0</v>
      </c>
      <c r="E704">
        <f t="shared" si="53"/>
        <v>0</v>
      </c>
      <c r="F704">
        <f t="shared" si="54"/>
        <v>42.204620486670144</v>
      </c>
    </row>
    <row r="705" spans="1:6" x14ac:dyDescent="0.2">
      <c r="A705">
        <f>Calc!$B$41/1000+A704</f>
        <v>0.24604999999999708</v>
      </c>
      <c r="B705">
        <f t="shared" si="50"/>
        <v>9.9959999999999924E-2</v>
      </c>
      <c r="C705">
        <f t="shared" si="51"/>
        <v>0</v>
      </c>
      <c r="D705">
        <f t="shared" si="52"/>
        <v>0</v>
      </c>
      <c r="E705">
        <f t="shared" si="53"/>
        <v>0</v>
      </c>
      <c r="F705">
        <f t="shared" si="54"/>
        <v>42.204620486670144</v>
      </c>
    </row>
    <row r="706" spans="1:6" x14ac:dyDescent="0.2">
      <c r="A706">
        <f>Calc!$B$41/1000+A705</f>
        <v>0.24639999999999707</v>
      </c>
      <c r="B706">
        <f t="shared" si="50"/>
        <v>9.9959999999999924E-2</v>
      </c>
      <c r="C706">
        <f t="shared" si="51"/>
        <v>0</v>
      </c>
      <c r="D706">
        <f t="shared" si="52"/>
        <v>0</v>
      </c>
      <c r="E706">
        <f t="shared" si="53"/>
        <v>0</v>
      </c>
      <c r="F706">
        <f t="shared" si="54"/>
        <v>42.204620486670144</v>
      </c>
    </row>
    <row r="707" spans="1:6" x14ac:dyDescent="0.2">
      <c r="A707">
        <f>Calc!$B$41/1000+A706</f>
        <v>0.24674999999999706</v>
      </c>
      <c r="B707">
        <f t="shared" si="50"/>
        <v>9.9959999999999924E-2</v>
      </c>
      <c r="C707">
        <f t="shared" si="51"/>
        <v>0</v>
      </c>
      <c r="D707">
        <f t="shared" si="52"/>
        <v>0</v>
      </c>
      <c r="E707">
        <f t="shared" si="53"/>
        <v>0</v>
      </c>
      <c r="F707">
        <f t="shared" si="54"/>
        <v>42.204620486670144</v>
      </c>
    </row>
    <row r="708" spans="1:6" x14ac:dyDescent="0.2">
      <c r="A708">
        <f>Calc!$B$41/1000+A707</f>
        <v>0.24709999999999704</v>
      </c>
      <c r="B708">
        <f t="shared" ref="B708:B771" si="55">C708*$A$3+B707</f>
        <v>9.9959999999999924E-2</v>
      </c>
      <c r="C708">
        <f t="shared" ref="C708:C771" si="56">IF(ISODD(VLOOKUP(A708,$M$4:$Q$15,5,TRUE)),C707+D708*$A$3,VLOOKUP(A708,$M$4:$Q$15,2,TRUE))</f>
        <v>0</v>
      </c>
      <c r="D708">
        <f t="shared" ref="D708:D771" si="57">VLOOKUP(A708,$M$4:$P$15,4,TRUE)</f>
        <v>0</v>
      </c>
      <c r="E708">
        <f t="shared" ref="E708:E771" si="58">VLOOKUP(A708,$M$4:$P$15,3,TRUE)</f>
        <v>0</v>
      </c>
      <c r="F708">
        <f t="shared" ref="F708:F771" si="59">IF(C708*E708&gt;=0,F707,F707+ABS(C708*E708*0.5*$A$3))</f>
        <v>42.204620486670144</v>
      </c>
    </row>
    <row r="709" spans="1:6" x14ac:dyDescent="0.2">
      <c r="A709">
        <f>Calc!$B$41/1000+A708</f>
        <v>0.24744999999999703</v>
      </c>
      <c r="B709">
        <f t="shared" si="55"/>
        <v>9.9959999999999924E-2</v>
      </c>
      <c r="C709">
        <f t="shared" si="56"/>
        <v>0</v>
      </c>
      <c r="D709">
        <f t="shared" si="57"/>
        <v>0</v>
      </c>
      <c r="E709">
        <f t="shared" si="58"/>
        <v>0</v>
      </c>
      <c r="F709">
        <f t="shared" si="59"/>
        <v>42.204620486670144</v>
      </c>
    </row>
    <row r="710" spans="1:6" x14ac:dyDescent="0.2">
      <c r="A710">
        <f>Calc!$B$41/1000+A709</f>
        <v>0.24779999999999702</v>
      </c>
      <c r="B710">
        <f t="shared" si="55"/>
        <v>9.9959999999999924E-2</v>
      </c>
      <c r="C710">
        <f t="shared" si="56"/>
        <v>0</v>
      </c>
      <c r="D710">
        <f t="shared" si="57"/>
        <v>0</v>
      </c>
      <c r="E710">
        <f t="shared" si="58"/>
        <v>0</v>
      </c>
      <c r="F710">
        <f t="shared" si="59"/>
        <v>42.204620486670144</v>
      </c>
    </row>
    <row r="711" spans="1:6" x14ac:dyDescent="0.2">
      <c r="A711">
        <f>Calc!$B$41/1000+A710</f>
        <v>0.24814999999999701</v>
      </c>
      <c r="B711">
        <f t="shared" si="55"/>
        <v>9.9959999999999924E-2</v>
      </c>
      <c r="C711">
        <f t="shared" si="56"/>
        <v>0</v>
      </c>
      <c r="D711">
        <f t="shared" si="57"/>
        <v>0</v>
      </c>
      <c r="E711">
        <f t="shared" si="58"/>
        <v>0</v>
      </c>
      <c r="F711">
        <f t="shared" si="59"/>
        <v>42.204620486670144</v>
      </c>
    </row>
    <row r="712" spans="1:6" x14ac:dyDescent="0.2">
      <c r="A712">
        <f>Calc!$B$41/1000+A711</f>
        <v>0.248499999999997</v>
      </c>
      <c r="B712">
        <f t="shared" si="55"/>
        <v>9.9959999999999924E-2</v>
      </c>
      <c r="C712">
        <f t="shared" si="56"/>
        <v>0</v>
      </c>
      <c r="D712">
        <f t="shared" si="57"/>
        <v>0</v>
      </c>
      <c r="E712">
        <f t="shared" si="58"/>
        <v>0</v>
      </c>
      <c r="F712">
        <f t="shared" si="59"/>
        <v>42.204620486670144</v>
      </c>
    </row>
    <row r="713" spans="1:6" x14ac:dyDescent="0.2">
      <c r="A713">
        <f>Calc!$B$41/1000+A712</f>
        <v>0.24884999999999699</v>
      </c>
      <c r="B713">
        <f t="shared" si="55"/>
        <v>9.9959999999999924E-2</v>
      </c>
      <c r="C713">
        <f t="shared" si="56"/>
        <v>0</v>
      </c>
      <c r="D713">
        <f t="shared" si="57"/>
        <v>0</v>
      </c>
      <c r="E713">
        <f t="shared" si="58"/>
        <v>0</v>
      </c>
      <c r="F713">
        <f t="shared" si="59"/>
        <v>42.204620486670144</v>
      </c>
    </row>
    <row r="714" spans="1:6" x14ac:dyDescent="0.2">
      <c r="A714">
        <f>Calc!$B$41/1000+A713</f>
        <v>0.24919999999999698</v>
      </c>
      <c r="B714">
        <f t="shared" si="55"/>
        <v>9.9959999999999924E-2</v>
      </c>
      <c r="C714">
        <f t="shared" si="56"/>
        <v>0</v>
      </c>
      <c r="D714">
        <f t="shared" si="57"/>
        <v>0</v>
      </c>
      <c r="E714">
        <f t="shared" si="58"/>
        <v>0</v>
      </c>
      <c r="F714">
        <f t="shared" si="59"/>
        <v>42.204620486670144</v>
      </c>
    </row>
    <row r="715" spans="1:6" x14ac:dyDescent="0.2">
      <c r="A715">
        <f>Calc!$B$41/1000+A714</f>
        <v>0.24954999999999697</v>
      </c>
      <c r="B715">
        <f t="shared" si="55"/>
        <v>9.9959999999999924E-2</v>
      </c>
      <c r="C715">
        <f t="shared" si="56"/>
        <v>0</v>
      </c>
      <c r="D715">
        <f t="shared" si="57"/>
        <v>0</v>
      </c>
      <c r="E715">
        <f t="shared" si="58"/>
        <v>0</v>
      </c>
      <c r="F715">
        <f t="shared" si="59"/>
        <v>42.204620486670144</v>
      </c>
    </row>
    <row r="716" spans="1:6" x14ac:dyDescent="0.2">
      <c r="A716">
        <f>Calc!$B$41/1000+A715</f>
        <v>0.24989999999999696</v>
      </c>
      <c r="B716">
        <f t="shared" si="55"/>
        <v>9.9959999999999924E-2</v>
      </c>
      <c r="C716">
        <f t="shared" si="56"/>
        <v>0</v>
      </c>
      <c r="D716">
        <f t="shared" si="57"/>
        <v>0</v>
      </c>
      <c r="E716">
        <f t="shared" si="58"/>
        <v>0</v>
      </c>
      <c r="F716">
        <f t="shared" si="59"/>
        <v>42.204620486670144</v>
      </c>
    </row>
    <row r="717" spans="1:6" x14ac:dyDescent="0.2">
      <c r="A717">
        <f>Calc!$B$41/1000+A716</f>
        <v>0.25024999999999697</v>
      </c>
      <c r="B717">
        <f t="shared" si="55"/>
        <v>9.9959999999999924E-2</v>
      </c>
      <c r="C717">
        <f t="shared" si="56"/>
        <v>0</v>
      </c>
      <c r="D717">
        <f t="shared" si="57"/>
        <v>0</v>
      </c>
      <c r="E717">
        <f t="shared" si="58"/>
        <v>0</v>
      </c>
      <c r="F717">
        <f t="shared" si="59"/>
        <v>42.204620486670144</v>
      </c>
    </row>
    <row r="718" spans="1:6" x14ac:dyDescent="0.2">
      <c r="A718">
        <f>Calc!$B$41/1000+A717</f>
        <v>0.25059999999999699</v>
      </c>
      <c r="B718">
        <f t="shared" si="55"/>
        <v>9.9959999999999924E-2</v>
      </c>
      <c r="C718">
        <f t="shared" si="56"/>
        <v>0</v>
      </c>
      <c r="D718">
        <f t="shared" si="57"/>
        <v>0</v>
      </c>
      <c r="E718">
        <f t="shared" si="58"/>
        <v>0</v>
      </c>
      <c r="F718">
        <f t="shared" si="59"/>
        <v>42.204620486670144</v>
      </c>
    </row>
    <row r="719" spans="1:6" x14ac:dyDescent="0.2">
      <c r="A719">
        <f>Calc!$B$41/1000+A718</f>
        <v>0.25094999999999701</v>
      </c>
      <c r="B719">
        <f t="shared" si="55"/>
        <v>9.9959999999999924E-2</v>
      </c>
      <c r="C719">
        <f t="shared" si="56"/>
        <v>0</v>
      </c>
      <c r="D719">
        <f t="shared" si="57"/>
        <v>0</v>
      </c>
      <c r="E719">
        <f t="shared" si="58"/>
        <v>0</v>
      </c>
      <c r="F719">
        <f t="shared" si="59"/>
        <v>42.204620486670144</v>
      </c>
    </row>
    <row r="720" spans="1:6" x14ac:dyDescent="0.2">
      <c r="A720">
        <f>Calc!$B$41/1000+A719</f>
        <v>0.25129999999999703</v>
      </c>
      <c r="B720">
        <f t="shared" si="55"/>
        <v>9.9959999999999924E-2</v>
      </c>
      <c r="C720">
        <f t="shared" si="56"/>
        <v>0</v>
      </c>
      <c r="D720">
        <f t="shared" si="57"/>
        <v>0</v>
      </c>
      <c r="E720">
        <f t="shared" si="58"/>
        <v>0</v>
      </c>
      <c r="F720">
        <f t="shared" si="59"/>
        <v>42.204620486670144</v>
      </c>
    </row>
    <row r="721" spans="1:6" x14ac:dyDescent="0.2">
      <c r="A721">
        <f>Calc!$B$41/1000+A720</f>
        <v>0.25164999999999704</v>
      </c>
      <c r="B721">
        <f t="shared" si="55"/>
        <v>9.9959999999999924E-2</v>
      </c>
      <c r="C721">
        <f t="shared" si="56"/>
        <v>0</v>
      </c>
      <c r="D721">
        <f t="shared" si="57"/>
        <v>0</v>
      </c>
      <c r="E721">
        <f t="shared" si="58"/>
        <v>0</v>
      </c>
      <c r="F721">
        <f t="shared" si="59"/>
        <v>42.204620486670144</v>
      </c>
    </row>
    <row r="722" spans="1:6" x14ac:dyDescent="0.2">
      <c r="A722">
        <f>Calc!$B$41/1000+A721</f>
        <v>0.25199999999999706</v>
      </c>
      <c r="B722">
        <f t="shared" si="55"/>
        <v>9.9959999999999924E-2</v>
      </c>
      <c r="C722">
        <f t="shared" si="56"/>
        <v>0</v>
      </c>
      <c r="D722">
        <f t="shared" si="57"/>
        <v>0</v>
      </c>
      <c r="E722">
        <f t="shared" si="58"/>
        <v>0</v>
      </c>
      <c r="F722">
        <f t="shared" si="59"/>
        <v>42.204620486670144</v>
      </c>
    </row>
    <row r="723" spans="1:6" x14ac:dyDescent="0.2">
      <c r="A723">
        <f>Calc!$B$41/1000+A722</f>
        <v>0.25234999999999708</v>
      </c>
      <c r="B723">
        <f t="shared" si="55"/>
        <v>9.9959999999999924E-2</v>
      </c>
      <c r="C723">
        <f t="shared" si="56"/>
        <v>0</v>
      </c>
      <c r="D723">
        <f t="shared" si="57"/>
        <v>0</v>
      </c>
      <c r="E723">
        <f t="shared" si="58"/>
        <v>0</v>
      </c>
      <c r="F723">
        <f t="shared" si="59"/>
        <v>42.204620486670144</v>
      </c>
    </row>
    <row r="724" spans="1:6" x14ac:dyDescent="0.2">
      <c r="A724">
        <f>Calc!$B$41/1000+A723</f>
        <v>0.25269999999999709</v>
      </c>
      <c r="B724">
        <f t="shared" si="55"/>
        <v>9.9959999999999924E-2</v>
      </c>
      <c r="C724">
        <f t="shared" si="56"/>
        <v>0</v>
      </c>
      <c r="D724">
        <f t="shared" si="57"/>
        <v>0</v>
      </c>
      <c r="E724">
        <f t="shared" si="58"/>
        <v>0</v>
      </c>
      <c r="F724">
        <f t="shared" si="59"/>
        <v>42.204620486670144</v>
      </c>
    </row>
    <row r="725" spans="1:6" x14ac:dyDescent="0.2">
      <c r="A725">
        <f>Calc!$B$41/1000+A724</f>
        <v>0.25304999999999711</v>
      </c>
      <c r="B725">
        <f t="shared" si="55"/>
        <v>9.9959999999999924E-2</v>
      </c>
      <c r="C725">
        <f t="shared" si="56"/>
        <v>0</v>
      </c>
      <c r="D725">
        <f t="shared" si="57"/>
        <v>0</v>
      </c>
      <c r="E725">
        <f t="shared" si="58"/>
        <v>0</v>
      </c>
      <c r="F725">
        <f t="shared" si="59"/>
        <v>42.204620486670144</v>
      </c>
    </row>
    <row r="726" spans="1:6" x14ac:dyDescent="0.2">
      <c r="A726">
        <f>Calc!$B$41/1000+A725</f>
        <v>0.25339999999999713</v>
      </c>
      <c r="B726">
        <f t="shared" si="55"/>
        <v>9.9959999999999924E-2</v>
      </c>
      <c r="C726">
        <f t="shared" si="56"/>
        <v>0</v>
      </c>
      <c r="D726">
        <f t="shared" si="57"/>
        <v>0</v>
      </c>
      <c r="E726">
        <f t="shared" si="58"/>
        <v>0</v>
      </c>
      <c r="F726">
        <f t="shared" si="59"/>
        <v>42.204620486670144</v>
      </c>
    </row>
    <row r="727" spans="1:6" x14ac:dyDescent="0.2">
      <c r="A727">
        <f>Calc!$B$41/1000+A726</f>
        <v>0.25374999999999714</v>
      </c>
      <c r="B727">
        <f t="shared" si="55"/>
        <v>9.9959999999999924E-2</v>
      </c>
      <c r="C727">
        <f t="shared" si="56"/>
        <v>0</v>
      </c>
      <c r="D727">
        <f t="shared" si="57"/>
        <v>0</v>
      </c>
      <c r="E727">
        <f t="shared" si="58"/>
        <v>0</v>
      </c>
      <c r="F727">
        <f t="shared" si="59"/>
        <v>42.204620486670144</v>
      </c>
    </row>
    <row r="728" spans="1:6" x14ac:dyDescent="0.2">
      <c r="A728">
        <f>Calc!$B$41/1000+A727</f>
        <v>0.25409999999999716</v>
      </c>
      <c r="B728">
        <f t="shared" si="55"/>
        <v>9.9959999999999924E-2</v>
      </c>
      <c r="C728">
        <f t="shared" si="56"/>
        <v>0</v>
      </c>
      <c r="D728">
        <f t="shared" si="57"/>
        <v>0</v>
      </c>
      <c r="E728">
        <f t="shared" si="58"/>
        <v>0</v>
      </c>
      <c r="F728">
        <f t="shared" si="59"/>
        <v>42.204620486670144</v>
      </c>
    </row>
    <row r="729" spans="1:6" x14ac:dyDescent="0.2">
      <c r="A729">
        <f>Calc!$B$41/1000+A728</f>
        <v>0.25444999999999718</v>
      </c>
      <c r="B729">
        <f t="shared" si="55"/>
        <v>9.9959999999999924E-2</v>
      </c>
      <c r="C729">
        <f t="shared" si="56"/>
        <v>0</v>
      </c>
      <c r="D729">
        <f t="shared" si="57"/>
        <v>0</v>
      </c>
      <c r="E729">
        <f t="shared" si="58"/>
        <v>0</v>
      </c>
      <c r="F729">
        <f t="shared" si="59"/>
        <v>42.204620486670144</v>
      </c>
    </row>
    <row r="730" spans="1:6" x14ac:dyDescent="0.2">
      <c r="A730">
        <f>Calc!$B$41/1000+A729</f>
        <v>0.2547999999999972</v>
      </c>
      <c r="B730">
        <f t="shared" si="55"/>
        <v>9.9959999999999924E-2</v>
      </c>
      <c r="C730">
        <f t="shared" si="56"/>
        <v>0</v>
      </c>
      <c r="D730">
        <f t="shared" si="57"/>
        <v>0</v>
      </c>
      <c r="E730">
        <f t="shared" si="58"/>
        <v>0</v>
      </c>
      <c r="F730">
        <f t="shared" si="59"/>
        <v>42.204620486670144</v>
      </c>
    </row>
    <row r="731" spans="1:6" x14ac:dyDescent="0.2">
      <c r="A731">
        <f>Calc!$B$41/1000+A730</f>
        <v>0.25514999999999721</v>
      </c>
      <c r="B731">
        <f t="shared" si="55"/>
        <v>9.9959999999999924E-2</v>
      </c>
      <c r="C731">
        <f t="shared" si="56"/>
        <v>0</v>
      </c>
      <c r="D731">
        <f t="shared" si="57"/>
        <v>0</v>
      </c>
      <c r="E731">
        <f t="shared" si="58"/>
        <v>0</v>
      </c>
      <c r="F731">
        <f t="shared" si="59"/>
        <v>42.204620486670144</v>
      </c>
    </row>
    <row r="732" spans="1:6" x14ac:dyDescent="0.2">
      <c r="A732">
        <f>Calc!$B$41/1000+A731</f>
        <v>0.25549999999999723</v>
      </c>
      <c r="B732">
        <f t="shared" si="55"/>
        <v>9.9959999999999924E-2</v>
      </c>
      <c r="C732">
        <f t="shared" si="56"/>
        <v>0</v>
      </c>
      <c r="D732">
        <f t="shared" si="57"/>
        <v>0</v>
      </c>
      <c r="E732">
        <f t="shared" si="58"/>
        <v>0</v>
      </c>
      <c r="F732">
        <f t="shared" si="59"/>
        <v>42.204620486670144</v>
      </c>
    </row>
    <row r="733" spans="1:6" x14ac:dyDescent="0.2">
      <c r="A733">
        <f>Calc!$B$41/1000+A732</f>
        <v>0.25584999999999725</v>
      </c>
      <c r="B733">
        <f t="shared" si="55"/>
        <v>9.9959999999999924E-2</v>
      </c>
      <c r="C733">
        <f t="shared" si="56"/>
        <v>0</v>
      </c>
      <c r="D733">
        <f t="shared" si="57"/>
        <v>0</v>
      </c>
      <c r="E733">
        <f t="shared" si="58"/>
        <v>0</v>
      </c>
      <c r="F733">
        <f t="shared" si="59"/>
        <v>42.204620486670144</v>
      </c>
    </row>
    <row r="734" spans="1:6" x14ac:dyDescent="0.2">
      <c r="A734">
        <f>Calc!$B$41/1000+A733</f>
        <v>0.25619999999999726</v>
      </c>
      <c r="B734">
        <f t="shared" si="55"/>
        <v>9.9959999999999924E-2</v>
      </c>
      <c r="C734">
        <f t="shared" si="56"/>
        <v>0</v>
      </c>
      <c r="D734">
        <f t="shared" si="57"/>
        <v>0</v>
      </c>
      <c r="E734">
        <f t="shared" si="58"/>
        <v>0</v>
      </c>
      <c r="F734">
        <f t="shared" si="59"/>
        <v>42.204620486670144</v>
      </c>
    </row>
    <row r="735" spans="1:6" x14ac:dyDescent="0.2">
      <c r="A735">
        <f>Calc!$B$41/1000+A734</f>
        <v>0.25654999999999728</v>
      </c>
      <c r="B735">
        <f t="shared" si="55"/>
        <v>9.9959999999999924E-2</v>
      </c>
      <c r="C735">
        <f t="shared" si="56"/>
        <v>0</v>
      </c>
      <c r="D735">
        <f t="shared" si="57"/>
        <v>0</v>
      </c>
      <c r="E735">
        <f t="shared" si="58"/>
        <v>0</v>
      </c>
      <c r="F735">
        <f t="shared" si="59"/>
        <v>42.204620486670144</v>
      </c>
    </row>
    <row r="736" spans="1:6" x14ac:dyDescent="0.2">
      <c r="A736">
        <f>Calc!$B$41/1000+A735</f>
        <v>0.2568999999999973</v>
      </c>
      <c r="B736">
        <f t="shared" si="55"/>
        <v>9.9959999999999924E-2</v>
      </c>
      <c r="C736">
        <f t="shared" si="56"/>
        <v>0</v>
      </c>
      <c r="D736">
        <f t="shared" si="57"/>
        <v>0</v>
      </c>
      <c r="E736">
        <f t="shared" si="58"/>
        <v>0</v>
      </c>
      <c r="F736">
        <f t="shared" si="59"/>
        <v>42.204620486670144</v>
      </c>
    </row>
    <row r="737" spans="1:6" x14ac:dyDescent="0.2">
      <c r="A737">
        <f>Calc!$B$41/1000+A736</f>
        <v>0.25724999999999731</v>
      </c>
      <c r="B737">
        <f t="shared" si="55"/>
        <v>9.9959999999999924E-2</v>
      </c>
      <c r="C737">
        <f t="shared" si="56"/>
        <v>0</v>
      </c>
      <c r="D737">
        <f t="shared" si="57"/>
        <v>0</v>
      </c>
      <c r="E737">
        <f t="shared" si="58"/>
        <v>0</v>
      </c>
      <c r="F737">
        <f t="shared" si="59"/>
        <v>42.204620486670144</v>
      </c>
    </row>
    <row r="738" spans="1:6" x14ac:dyDescent="0.2">
      <c r="A738">
        <f>Calc!$B$41/1000+A737</f>
        <v>0.25759999999999733</v>
      </c>
      <c r="B738">
        <f t="shared" si="55"/>
        <v>9.9959999999999924E-2</v>
      </c>
      <c r="C738">
        <f t="shared" si="56"/>
        <v>0</v>
      </c>
      <c r="D738">
        <f t="shared" si="57"/>
        <v>0</v>
      </c>
      <c r="E738">
        <f t="shared" si="58"/>
        <v>0</v>
      </c>
      <c r="F738">
        <f t="shared" si="59"/>
        <v>42.204620486670144</v>
      </c>
    </row>
    <row r="739" spans="1:6" x14ac:dyDescent="0.2">
      <c r="A739">
        <f>Calc!$B$41/1000+A738</f>
        <v>0.25794999999999735</v>
      </c>
      <c r="B739">
        <f t="shared" si="55"/>
        <v>9.9959999999999924E-2</v>
      </c>
      <c r="C739">
        <f t="shared" si="56"/>
        <v>0</v>
      </c>
      <c r="D739">
        <f t="shared" si="57"/>
        <v>0</v>
      </c>
      <c r="E739">
        <f t="shared" si="58"/>
        <v>0</v>
      </c>
      <c r="F739">
        <f t="shared" si="59"/>
        <v>42.204620486670144</v>
      </c>
    </row>
    <row r="740" spans="1:6" x14ac:dyDescent="0.2">
      <c r="A740">
        <f>Calc!$B$41/1000+A739</f>
        <v>0.25829999999999737</v>
      </c>
      <c r="B740">
        <f t="shared" si="55"/>
        <v>9.9959999999999924E-2</v>
      </c>
      <c r="C740">
        <f t="shared" si="56"/>
        <v>0</v>
      </c>
      <c r="D740">
        <f t="shared" si="57"/>
        <v>0</v>
      </c>
      <c r="E740">
        <f t="shared" si="58"/>
        <v>0</v>
      </c>
      <c r="F740">
        <f t="shared" si="59"/>
        <v>42.204620486670144</v>
      </c>
    </row>
    <row r="741" spans="1:6" x14ac:dyDescent="0.2">
      <c r="A741">
        <f>Calc!$B$41/1000+A740</f>
        <v>0.25864999999999738</v>
      </c>
      <c r="B741">
        <f t="shared" si="55"/>
        <v>9.9959999999999924E-2</v>
      </c>
      <c r="C741">
        <f t="shared" si="56"/>
        <v>0</v>
      </c>
      <c r="D741">
        <f t="shared" si="57"/>
        <v>0</v>
      </c>
      <c r="E741">
        <f t="shared" si="58"/>
        <v>0</v>
      </c>
      <c r="F741">
        <f t="shared" si="59"/>
        <v>42.204620486670144</v>
      </c>
    </row>
    <row r="742" spans="1:6" x14ac:dyDescent="0.2">
      <c r="A742">
        <f>Calc!$B$41/1000+A741</f>
        <v>0.2589999999999974</v>
      </c>
      <c r="B742">
        <f t="shared" si="55"/>
        <v>9.9959999999999924E-2</v>
      </c>
      <c r="C742">
        <f t="shared" si="56"/>
        <v>0</v>
      </c>
      <c r="D742">
        <f t="shared" si="57"/>
        <v>0</v>
      </c>
      <c r="E742">
        <f t="shared" si="58"/>
        <v>0</v>
      </c>
      <c r="F742">
        <f t="shared" si="59"/>
        <v>42.204620486670144</v>
      </c>
    </row>
    <row r="743" spans="1:6" x14ac:dyDescent="0.2">
      <c r="A743">
        <f>Calc!$B$41/1000+A742</f>
        <v>0.25934999999999742</v>
      </c>
      <c r="B743">
        <f t="shared" si="55"/>
        <v>9.9959999999999924E-2</v>
      </c>
      <c r="C743">
        <f t="shared" si="56"/>
        <v>0</v>
      </c>
      <c r="D743">
        <f t="shared" si="57"/>
        <v>0</v>
      </c>
      <c r="E743">
        <f t="shared" si="58"/>
        <v>0</v>
      </c>
      <c r="F743">
        <f t="shared" si="59"/>
        <v>42.204620486670144</v>
      </c>
    </row>
    <row r="744" spans="1:6" x14ac:dyDescent="0.2">
      <c r="A744">
        <f>Calc!$B$41/1000+A743</f>
        <v>0.25969999999999743</v>
      </c>
      <c r="B744">
        <f t="shared" si="55"/>
        <v>9.9959999999999924E-2</v>
      </c>
      <c r="C744">
        <f t="shared" si="56"/>
        <v>0</v>
      </c>
      <c r="D744">
        <f t="shared" si="57"/>
        <v>0</v>
      </c>
      <c r="E744">
        <f t="shared" si="58"/>
        <v>0</v>
      </c>
      <c r="F744">
        <f t="shared" si="59"/>
        <v>42.204620486670144</v>
      </c>
    </row>
    <row r="745" spans="1:6" x14ac:dyDescent="0.2">
      <c r="A745">
        <f>Calc!$B$41/1000+A744</f>
        <v>0.26004999999999745</v>
      </c>
      <c r="B745">
        <f t="shared" si="55"/>
        <v>9.9959999999999924E-2</v>
      </c>
      <c r="C745">
        <f t="shared" si="56"/>
        <v>0</v>
      </c>
      <c r="D745">
        <f t="shared" si="57"/>
        <v>0</v>
      </c>
      <c r="E745">
        <f t="shared" si="58"/>
        <v>0</v>
      </c>
      <c r="F745">
        <f t="shared" si="59"/>
        <v>42.204620486670144</v>
      </c>
    </row>
    <row r="746" spans="1:6" x14ac:dyDescent="0.2">
      <c r="A746">
        <f>Calc!$B$41/1000+A745</f>
        <v>0.26039999999999747</v>
      </c>
      <c r="B746">
        <f t="shared" si="55"/>
        <v>9.9959999999999924E-2</v>
      </c>
      <c r="C746">
        <f t="shared" si="56"/>
        <v>0</v>
      </c>
      <c r="D746">
        <f t="shared" si="57"/>
        <v>0</v>
      </c>
      <c r="E746">
        <f t="shared" si="58"/>
        <v>0</v>
      </c>
      <c r="F746">
        <f t="shared" si="59"/>
        <v>42.204620486670144</v>
      </c>
    </row>
    <row r="747" spans="1:6" x14ac:dyDescent="0.2">
      <c r="A747">
        <f>Calc!$B$41/1000+A746</f>
        <v>0.26074999999999748</v>
      </c>
      <c r="B747">
        <f t="shared" si="55"/>
        <v>9.9959999999999924E-2</v>
      </c>
      <c r="C747">
        <f t="shared" si="56"/>
        <v>0</v>
      </c>
      <c r="D747">
        <f t="shared" si="57"/>
        <v>0</v>
      </c>
      <c r="E747">
        <f t="shared" si="58"/>
        <v>0</v>
      </c>
      <c r="F747">
        <f t="shared" si="59"/>
        <v>42.204620486670144</v>
      </c>
    </row>
    <row r="748" spans="1:6" x14ac:dyDescent="0.2">
      <c r="A748">
        <f>Calc!$B$41/1000+A747</f>
        <v>0.2610999999999975</v>
      </c>
      <c r="B748">
        <f t="shared" si="55"/>
        <v>9.9959999999999924E-2</v>
      </c>
      <c r="C748">
        <f t="shared" si="56"/>
        <v>0</v>
      </c>
      <c r="D748">
        <f t="shared" si="57"/>
        <v>0</v>
      </c>
      <c r="E748">
        <f t="shared" si="58"/>
        <v>0</v>
      </c>
      <c r="F748">
        <f t="shared" si="59"/>
        <v>42.204620486670144</v>
      </c>
    </row>
    <row r="749" spans="1:6" x14ac:dyDescent="0.2">
      <c r="A749">
        <f>Calc!$B$41/1000+A748</f>
        <v>0.26144999999999752</v>
      </c>
      <c r="B749">
        <f t="shared" si="55"/>
        <v>9.9959999999999924E-2</v>
      </c>
      <c r="C749">
        <f t="shared" si="56"/>
        <v>0</v>
      </c>
      <c r="D749">
        <f t="shared" si="57"/>
        <v>0</v>
      </c>
      <c r="E749">
        <f t="shared" si="58"/>
        <v>0</v>
      </c>
      <c r="F749">
        <f t="shared" si="59"/>
        <v>42.204620486670144</v>
      </c>
    </row>
    <row r="750" spans="1:6" x14ac:dyDescent="0.2">
      <c r="A750">
        <f>Calc!$B$41/1000+A749</f>
        <v>0.26179999999999753</v>
      </c>
      <c r="B750">
        <f t="shared" si="55"/>
        <v>9.9959999999999924E-2</v>
      </c>
      <c r="C750">
        <f t="shared" si="56"/>
        <v>0</v>
      </c>
      <c r="D750">
        <f t="shared" si="57"/>
        <v>0</v>
      </c>
      <c r="E750">
        <f t="shared" si="58"/>
        <v>0</v>
      </c>
      <c r="F750">
        <f t="shared" si="59"/>
        <v>42.204620486670144</v>
      </c>
    </row>
    <row r="751" spans="1:6" x14ac:dyDescent="0.2">
      <c r="A751">
        <f>Calc!$B$41/1000+A750</f>
        <v>0.26214999999999755</v>
      </c>
      <c r="B751">
        <f t="shared" si="55"/>
        <v>9.9959999999999924E-2</v>
      </c>
      <c r="C751">
        <f t="shared" si="56"/>
        <v>0</v>
      </c>
      <c r="D751">
        <f t="shared" si="57"/>
        <v>0</v>
      </c>
      <c r="E751">
        <f t="shared" si="58"/>
        <v>0</v>
      </c>
      <c r="F751">
        <f t="shared" si="59"/>
        <v>42.204620486670144</v>
      </c>
    </row>
    <row r="752" spans="1:6" x14ac:dyDescent="0.2">
      <c r="A752">
        <f>Calc!$B$41/1000+A751</f>
        <v>0.26249999999999757</v>
      </c>
      <c r="B752">
        <f t="shared" si="55"/>
        <v>9.9959999999999924E-2</v>
      </c>
      <c r="C752">
        <f t="shared" si="56"/>
        <v>0</v>
      </c>
      <c r="D752">
        <f t="shared" si="57"/>
        <v>0</v>
      </c>
      <c r="E752">
        <f t="shared" si="58"/>
        <v>0</v>
      </c>
      <c r="F752">
        <f t="shared" si="59"/>
        <v>42.204620486670144</v>
      </c>
    </row>
    <row r="753" spans="1:6" x14ac:dyDescent="0.2">
      <c r="A753">
        <f>Calc!$B$41/1000+A752</f>
        <v>0.26284999999999759</v>
      </c>
      <c r="B753">
        <f t="shared" si="55"/>
        <v>9.9959999999999924E-2</v>
      </c>
      <c r="C753">
        <f t="shared" si="56"/>
        <v>0</v>
      </c>
      <c r="D753">
        <f t="shared" si="57"/>
        <v>0</v>
      </c>
      <c r="E753">
        <f t="shared" si="58"/>
        <v>0</v>
      </c>
      <c r="F753">
        <f t="shared" si="59"/>
        <v>42.204620486670144</v>
      </c>
    </row>
    <row r="754" spans="1:6" x14ac:dyDescent="0.2">
      <c r="A754">
        <f>Calc!$B$41/1000+A753</f>
        <v>0.2631999999999976</v>
      </c>
      <c r="B754">
        <f t="shared" si="55"/>
        <v>9.9959999999999924E-2</v>
      </c>
      <c r="C754">
        <f t="shared" si="56"/>
        <v>0</v>
      </c>
      <c r="D754">
        <f t="shared" si="57"/>
        <v>0</v>
      </c>
      <c r="E754">
        <f t="shared" si="58"/>
        <v>0</v>
      </c>
      <c r="F754">
        <f t="shared" si="59"/>
        <v>42.204620486670144</v>
      </c>
    </row>
    <row r="755" spans="1:6" x14ac:dyDescent="0.2">
      <c r="A755">
        <f>Calc!$B$41/1000+A754</f>
        <v>0.26354999999999762</v>
      </c>
      <c r="B755">
        <f t="shared" si="55"/>
        <v>9.9959999999999924E-2</v>
      </c>
      <c r="C755">
        <f t="shared" si="56"/>
        <v>0</v>
      </c>
      <c r="D755">
        <f t="shared" si="57"/>
        <v>0</v>
      </c>
      <c r="E755">
        <f t="shared" si="58"/>
        <v>0</v>
      </c>
      <c r="F755">
        <f t="shared" si="59"/>
        <v>42.204620486670144</v>
      </c>
    </row>
    <row r="756" spans="1:6" x14ac:dyDescent="0.2">
      <c r="A756">
        <f>Calc!$B$41/1000+A755</f>
        <v>0.26389999999999764</v>
      </c>
      <c r="B756">
        <f t="shared" si="55"/>
        <v>9.9959999999999924E-2</v>
      </c>
      <c r="C756">
        <f t="shared" si="56"/>
        <v>0</v>
      </c>
      <c r="D756">
        <f t="shared" si="57"/>
        <v>0</v>
      </c>
      <c r="E756">
        <f t="shared" si="58"/>
        <v>0</v>
      </c>
      <c r="F756">
        <f t="shared" si="59"/>
        <v>42.204620486670144</v>
      </c>
    </row>
    <row r="757" spans="1:6" x14ac:dyDescent="0.2">
      <c r="A757">
        <f>Calc!$B$41/1000+A756</f>
        <v>0.26424999999999765</v>
      </c>
      <c r="B757">
        <f t="shared" si="55"/>
        <v>9.9959999999999924E-2</v>
      </c>
      <c r="C757">
        <f t="shared" si="56"/>
        <v>0</v>
      </c>
      <c r="D757">
        <f t="shared" si="57"/>
        <v>0</v>
      </c>
      <c r="E757">
        <f t="shared" si="58"/>
        <v>0</v>
      </c>
      <c r="F757">
        <f t="shared" si="59"/>
        <v>42.204620486670144</v>
      </c>
    </row>
    <row r="758" spans="1:6" x14ac:dyDescent="0.2">
      <c r="A758">
        <f>Calc!$B$41/1000+A757</f>
        <v>0.26459999999999767</v>
      </c>
      <c r="B758">
        <f t="shared" si="55"/>
        <v>9.9959999999999924E-2</v>
      </c>
      <c r="C758">
        <f t="shared" si="56"/>
        <v>0</v>
      </c>
      <c r="D758">
        <f t="shared" si="57"/>
        <v>0</v>
      </c>
      <c r="E758">
        <f t="shared" si="58"/>
        <v>0</v>
      </c>
      <c r="F758">
        <f t="shared" si="59"/>
        <v>42.204620486670144</v>
      </c>
    </row>
    <row r="759" spans="1:6" x14ac:dyDescent="0.2">
      <c r="A759">
        <f>Calc!$B$41/1000+A758</f>
        <v>0.26494999999999769</v>
      </c>
      <c r="B759">
        <f t="shared" si="55"/>
        <v>9.9959999999999924E-2</v>
      </c>
      <c r="C759">
        <f t="shared" si="56"/>
        <v>0</v>
      </c>
      <c r="D759">
        <f t="shared" si="57"/>
        <v>0</v>
      </c>
      <c r="E759">
        <f t="shared" si="58"/>
        <v>0</v>
      </c>
      <c r="F759">
        <f t="shared" si="59"/>
        <v>42.204620486670144</v>
      </c>
    </row>
    <row r="760" spans="1:6" x14ac:dyDescent="0.2">
      <c r="A760">
        <f>Calc!$B$41/1000+A759</f>
        <v>0.2652999999999977</v>
      </c>
      <c r="B760">
        <f t="shared" si="55"/>
        <v>9.9959999999999924E-2</v>
      </c>
      <c r="C760">
        <f t="shared" si="56"/>
        <v>0</v>
      </c>
      <c r="D760">
        <f t="shared" si="57"/>
        <v>0</v>
      </c>
      <c r="E760">
        <f t="shared" si="58"/>
        <v>0</v>
      </c>
      <c r="F760">
        <f t="shared" si="59"/>
        <v>42.204620486670144</v>
      </c>
    </row>
    <row r="761" spans="1:6" x14ac:dyDescent="0.2">
      <c r="A761">
        <f>Calc!$B$41/1000+A760</f>
        <v>0.26564999999999772</v>
      </c>
      <c r="B761">
        <f t="shared" si="55"/>
        <v>9.9959999999999924E-2</v>
      </c>
      <c r="C761">
        <f t="shared" si="56"/>
        <v>0</v>
      </c>
      <c r="D761">
        <f t="shared" si="57"/>
        <v>0</v>
      </c>
      <c r="E761">
        <f t="shared" si="58"/>
        <v>0</v>
      </c>
      <c r="F761">
        <f t="shared" si="59"/>
        <v>42.204620486670144</v>
      </c>
    </row>
    <row r="762" spans="1:6" x14ac:dyDescent="0.2">
      <c r="A762">
        <f>Calc!$B$41/1000+A761</f>
        <v>0.26599999999999774</v>
      </c>
      <c r="B762">
        <f t="shared" si="55"/>
        <v>9.9959999999999924E-2</v>
      </c>
      <c r="C762">
        <f t="shared" si="56"/>
        <v>0</v>
      </c>
      <c r="D762">
        <f t="shared" si="57"/>
        <v>0</v>
      </c>
      <c r="E762">
        <f t="shared" si="58"/>
        <v>0</v>
      </c>
      <c r="F762">
        <f t="shared" si="59"/>
        <v>42.204620486670144</v>
      </c>
    </row>
    <row r="763" spans="1:6" x14ac:dyDescent="0.2">
      <c r="A763">
        <f>Calc!$B$41/1000+A762</f>
        <v>0.26634999999999776</v>
      </c>
      <c r="B763">
        <f t="shared" si="55"/>
        <v>9.9959999999999924E-2</v>
      </c>
      <c r="C763">
        <f t="shared" si="56"/>
        <v>0</v>
      </c>
      <c r="D763">
        <f t="shared" si="57"/>
        <v>0</v>
      </c>
      <c r="E763">
        <f t="shared" si="58"/>
        <v>0</v>
      </c>
      <c r="F763">
        <f t="shared" si="59"/>
        <v>42.204620486670144</v>
      </c>
    </row>
    <row r="764" spans="1:6" x14ac:dyDescent="0.2">
      <c r="A764">
        <f>Calc!$B$41/1000+A763</f>
        <v>0.26669999999999777</v>
      </c>
      <c r="B764">
        <f t="shared" si="55"/>
        <v>9.9959999999999924E-2</v>
      </c>
      <c r="C764">
        <f t="shared" si="56"/>
        <v>0</v>
      </c>
      <c r="D764">
        <f t="shared" si="57"/>
        <v>0</v>
      </c>
      <c r="E764">
        <f t="shared" si="58"/>
        <v>0</v>
      </c>
      <c r="F764">
        <f t="shared" si="59"/>
        <v>42.204620486670144</v>
      </c>
    </row>
    <row r="765" spans="1:6" x14ac:dyDescent="0.2">
      <c r="A765">
        <f>Calc!$B$41/1000+A764</f>
        <v>0.26704999999999779</v>
      </c>
      <c r="B765">
        <f t="shared" si="55"/>
        <v>9.9959999999999924E-2</v>
      </c>
      <c r="C765">
        <f t="shared" si="56"/>
        <v>0</v>
      </c>
      <c r="D765">
        <f t="shared" si="57"/>
        <v>0</v>
      </c>
      <c r="E765">
        <f t="shared" si="58"/>
        <v>0</v>
      </c>
      <c r="F765">
        <f t="shared" si="59"/>
        <v>42.204620486670144</v>
      </c>
    </row>
    <row r="766" spans="1:6" x14ac:dyDescent="0.2">
      <c r="A766">
        <f>Calc!$B$41/1000+A765</f>
        <v>0.26739999999999781</v>
      </c>
      <c r="B766">
        <f t="shared" si="55"/>
        <v>9.9959999999999924E-2</v>
      </c>
      <c r="C766">
        <f t="shared" si="56"/>
        <v>0</v>
      </c>
      <c r="D766">
        <f t="shared" si="57"/>
        <v>0</v>
      </c>
      <c r="E766">
        <f t="shared" si="58"/>
        <v>0</v>
      </c>
      <c r="F766">
        <f t="shared" si="59"/>
        <v>42.204620486670144</v>
      </c>
    </row>
    <row r="767" spans="1:6" x14ac:dyDescent="0.2">
      <c r="A767">
        <f>Calc!$B$41/1000+A766</f>
        <v>0.26774999999999782</v>
      </c>
      <c r="B767">
        <f t="shared" si="55"/>
        <v>9.9959999999999924E-2</v>
      </c>
      <c r="C767">
        <f t="shared" si="56"/>
        <v>0</v>
      </c>
      <c r="D767">
        <f t="shared" si="57"/>
        <v>0</v>
      </c>
      <c r="E767">
        <f t="shared" si="58"/>
        <v>0</v>
      </c>
      <c r="F767">
        <f t="shared" si="59"/>
        <v>42.204620486670144</v>
      </c>
    </row>
    <row r="768" spans="1:6" x14ac:dyDescent="0.2">
      <c r="A768">
        <f>Calc!$B$41/1000+A767</f>
        <v>0.26809999999999784</v>
      </c>
      <c r="B768">
        <f t="shared" si="55"/>
        <v>9.9959999999999924E-2</v>
      </c>
      <c r="C768">
        <f t="shared" si="56"/>
        <v>0</v>
      </c>
      <c r="D768">
        <f t="shared" si="57"/>
        <v>0</v>
      </c>
      <c r="E768">
        <f t="shared" si="58"/>
        <v>0</v>
      </c>
      <c r="F768">
        <f t="shared" si="59"/>
        <v>42.204620486670144</v>
      </c>
    </row>
    <row r="769" spans="1:6" x14ac:dyDescent="0.2">
      <c r="A769">
        <f>Calc!$B$41/1000+A768</f>
        <v>0.26844999999999786</v>
      </c>
      <c r="B769">
        <f t="shared" si="55"/>
        <v>9.9959999999999924E-2</v>
      </c>
      <c r="C769">
        <f t="shared" si="56"/>
        <v>0</v>
      </c>
      <c r="D769">
        <f t="shared" si="57"/>
        <v>0</v>
      </c>
      <c r="E769">
        <f t="shared" si="58"/>
        <v>0</v>
      </c>
      <c r="F769">
        <f t="shared" si="59"/>
        <v>42.204620486670144</v>
      </c>
    </row>
    <row r="770" spans="1:6" x14ac:dyDescent="0.2">
      <c r="A770">
        <f>Calc!$B$41/1000+A769</f>
        <v>0.26879999999999787</v>
      </c>
      <c r="B770">
        <f t="shared" si="55"/>
        <v>9.9959999999999924E-2</v>
      </c>
      <c r="C770">
        <f t="shared" si="56"/>
        <v>0</v>
      </c>
      <c r="D770">
        <f t="shared" si="57"/>
        <v>0</v>
      </c>
      <c r="E770">
        <f t="shared" si="58"/>
        <v>0</v>
      </c>
      <c r="F770">
        <f t="shared" si="59"/>
        <v>42.204620486670144</v>
      </c>
    </row>
    <row r="771" spans="1:6" x14ac:dyDescent="0.2">
      <c r="A771">
        <f>Calc!$B$41/1000+A770</f>
        <v>0.26914999999999789</v>
      </c>
      <c r="B771">
        <f t="shared" si="55"/>
        <v>9.9959999999999924E-2</v>
      </c>
      <c r="C771">
        <f t="shared" si="56"/>
        <v>0</v>
      </c>
      <c r="D771">
        <f t="shared" si="57"/>
        <v>0</v>
      </c>
      <c r="E771">
        <f t="shared" si="58"/>
        <v>0</v>
      </c>
      <c r="F771">
        <f t="shared" si="59"/>
        <v>42.204620486670144</v>
      </c>
    </row>
    <row r="772" spans="1:6" x14ac:dyDescent="0.2">
      <c r="A772">
        <f>Calc!$B$41/1000+A771</f>
        <v>0.26949999999999791</v>
      </c>
      <c r="B772">
        <f t="shared" ref="B772:B835" si="60">C772*$A$3+B771</f>
        <v>9.9959999999999924E-2</v>
      </c>
      <c r="C772">
        <f t="shared" ref="C772:C835" si="61">IF(ISODD(VLOOKUP(A772,$M$4:$Q$15,5,TRUE)),C771+D772*$A$3,VLOOKUP(A772,$M$4:$Q$15,2,TRUE))</f>
        <v>0</v>
      </c>
      <c r="D772">
        <f t="shared" ref="D772:D835" si="62">VLOOKUP(A772,$M$4:$P$15,4,TRUE)</f>
        <v>0</v>
      </c>
      <c r="E772">
        <f t="shared" ref="E772:E835" si="63">VLOOKUP(A772,$M$4:$P$15,3,TRUE)</f>
        <v>0</v>
      </c>
      <c r="F772">
        <f t="shared" ref="F772:F835" si="64">IF(C772*E772&gt;=0,F771,F771+ABS(C772*E772*0.5*$A$3))</f>
        <v>42.204620486670144</v>
      </c>
    </row>
    <row r="773" spans="1:6" x14ac:dyDescent="0.2">
      <c r="A773">
        <f>Calc!$B$41/1000+A772</f>
        <v>0.26984999999999792</v>
      </c>
      <c r="B773">
        <f t="shared" si="60"/>
        <v>9.9959999999999924E-2</v>
      </c>
      <c r="C773">
        <f t="shared" si="61"/>
        <v>0</v>
      </c>
      <c r="D773">
        <f t="shared" si="62"/>
        <v>0</v>
      </c>
      <c r="E773">
        <f t="shared" si="63"/>
        <v>0</v>
      </c>
      <c r="F773">
        <f t="shared" si="64"/>
        <v>42.204620486670144</v>
      </c>
    </row>
    <row r="774" spans="1:6" x14ac:dyDescent="0.2">
      <c r="A774">
        <f>Calc!$B$41/1000+A773</f>
        <v>0.27019999999999794</v>
      </c>
      <c r="B774">
        <f t="shared" si="60"/>
        <v>9.9959999999999924E-2</v>
      </c>
      <c r="C774">
        <f t="shared" si="61"/>
        <v>0</v>
      </c>
      <c r="D774">
        <f t="shared" si="62"/>
        <v>0</v>
      </c>
      <c r="E774">
        <f t="shared" si="63"/>
        <v>0</v>
      </c>
      <c r="F774">
        <f t="shared" si="64"/>
        <v>42.204620486670144</v>
      </c>
    </row>
    <row r="775" spans="1:6" x14ac:dyDescent="0.2">
      <c r="A775">
        <f>Calc!$B$41/1000+A774</f>
        <v>0.27054999999999796</v>
      </c>
      <c r="B775">
        <f t="shared" si="60"/>
        <v>9.9959999999999924E-2</v>
      </c>
      <c r="C775">
        <f t="shared" si="61"/>
        <v>0</v>
      </c>
      <c r="D775">
        <f t="shared" si="62"/>
        <v>0</v>
      </c>
      <c r="E775">
        <f t="shared" si="63"/>
        <v>0</v>
      </c>
      <c r="F775">
        <f t="shared" si="64"/>
        <v>42.204620486670144</v>
      </c>
    </row>
    <row r="776" spans="1:6" x14ac:dyDescent="0.2">
      <c r="A776">
        <f>Calc!$B$41/1000+A775</f>
        <v>0.27089999999999798</v>
      </c>
      <c r="B776">
        <f t="shared" si="60"/>
        <v>9.9959999999999924E-2</v>
      </c>
      <c r="C776">
        <f t="shared" si="61"/>
        <v>0</v>
      </c>
      <c r="D776">
        <f t="shared" si="62"/>
        <v>0</v>
      </c>
      <c r="E776">
        <f t="shared" si="63"/>
        <v>0</v>
      </c>
      <c r="F776">
        <f t="shared" si="64"/>
        <v>42.204620486670144</v>
      </c>
    </row>
    <row r="777" spans="1:6" x14ac:dyDescent="0.2">
      <c r="A777">
        <f>Calc!$B$41/1000+A776</f>
        <v>0.27124999999999799</v>
      </c>
      <c r="B777">
        <f t="shared" si="60"/>
        <v>9.9959999999999924E-2</v>
      </c>
      <c r="C777">
        <f t="shared" si="61"/>
        <v>0</v>
      </c>
      <c r="D777">
        <f t="shared" si="62"/>
        <v>0</v>
      </c>
      <c r="E777">
        <f t="shared" si="63"/>
        <v>0</v>
      </c>
      <c r="F777">
        <f t="shared" si="64"/>
        <v>42.204620486670144</v>
      </c>
    </row>
    <row r="778" spans="1:6" x14ac:dyDescent="0.2">
      <c r="A778">
        <f>Calc!$B$41/1000+A777</f>
        <v>0.27159999999999801</v>
      </c>
      <c r="B778">
        <f t="shared" si="60"/>
        <v>9.9959999999999924E-2</v>
      </c>
      <c r="C778">
        <f t="shared" si="61"/>
        <v>0</v>
      </c>
      <c r="D778">
        <f t="shared" si="62"/>
        <v>0</v>
      </c>
      <c r="E778">
        <f t="shared" si="63"/>
        <v>0</v>
      </c>
      <c r="F778">
        <f t="shared" si="64"/>
        <v>42.204620486670144</v>
      </c>
    </row>
    <row r="779" spans="1:6" x14ac:dyDescent="0.2">
      <c r="A779">
        <f>Calc!$B$41/1000+A778</f>
        <v>0.27194999999999803</v>
      </c>
      <c r="B779">
        <f t="shared" si="60"/>
        <v>9.9959999999999924E-2</v>
      </c>
      <c r="C779">
        <f t="shared" si="61"/>
        <v>0</v>
      </c>
      <c r="D779">
        <f t="shared" si="62"/>
        <v>0</v>
      </c>
      <c r="E779">
        <f t="shared" si="63"/>
        <v>0</v>
      </c>
      <c r="F779">
        <f t="shared" si="64"/>
        <v>42.204620486670144</v>
      </c>
    </row>
    <row r="780" spans="1:6" x14ac:dyDescent="0.2">
      <c r="A780">
        <f>Calc!$B$41/1000+A779</f>
        <v>0.27229999999999804</v>
      </c>
      <c r="B780">
        <f t="shared" si="60"/>
        <v>9.9959999999999924E-2</v>
      </c>
      <c r="C780">
        <f t="shared" si="61"/>
        <v>0</v>
      </c>
      <c r="D780">
        <f t="shared" si="62"/>
        <v>0</v>
      </c>
      <c r="E780">
        <f t="shared" si="63"/>
        <v>0</v>
      </c>
      <c r="F780">
        <f t="shared" si="64"/>
        <v>42.204620486670144</v>
      </c>
    </row>
    <row r="781" spans="1:6" x14ac:dyDescent="0.2">
      <c r="A781">
        <f>Calc!$B$41/1000+A780</f>
        <v>0.27264999999999806</v>
      </c>
      <c r="B781">
        <f t="shared" si="60"/>
        <v>9.9959999999999924E-2</v>
      </c>
      <c r="C781">
        <f t="shared" si="61"/>
        <v>0</v>
      </c>
      <c r="D781">
        <f t="shared" si="62"/>
        <v>0</v>
      </c>
      <c r="E781">
        <f t="shared" si="63"/>
        <v>0</v>
      </c>
      <c r="F781">
        <f t="shared" si="64"/>
        <v>42.204620486670144</v>
      </c>
    </row>
    <row r="782" spans="1:6" x14ac:dyDescent="0.2">
      <c r="A782">
        <f>Calc!$B$41/1000+A781</f>
        <v>0.27299999999999808</v>
      </c>
      <c r="B782">
        <f t="shared" si="60"/>
        <v>9.9959999999999924E-2</v>
      </c>
      <c r="C782">
        <f t="shared" si="61"/>
        <v>0</v>
      </c>
      <c r="D782">
        <f t="shared" si="62"/>
        <v>0</v>
      </c>
      <c r="E782">
        <f t="shared" si="63"/>
        <v>0</v>
      </c>
      <c r="F782">
        <f t="shared" si="64"/>
        <v>42.204620486670144</v>
      </c>
    </row>
    <row r="783" spans="1:6" x14ac:dyDescent="0.2">
      <c r="A783">
        <f>Calc!$B$41/1000+A782</f>
        <v>0.27334999999999809</v>
      </c>
      <c r="B783">
        <f t="shared" si="60"/>
        <v>9.9959999999999924E-2</v>
      </c>
      <c r="C783">
        <f t="shared" si="61"/>
        <v>0</v>
      </c>
      <c r="D783">
        <f t="shared" si="62"/>
        <v>0</v>
      </c>
      <c r="E783">
        <f t="shared" si="63"/>
        <v>0</v>
      </c>
      <c r="F783">
        <f t="shared" si="64"/>
        <v>42.204620486670144</v>
      </c>
    </row>
    <row r="784" spans="1:6" x14ac:dyDescent="0.2">
      <c r="A784">
        <f>Calc!$B$41/1000+A783</f>
        <v>0.27369999999999811</v>
      </c>
      <c r="B784">
        <f t="shared" si="60"/>
        <v>9.9959999999999924E-2</v>
      </c>
      <c r="C784">
        <f t="shared" si="61"/>
        <v>0</v>
      </c>
      <c r="D784">
        <f t="shared" si="62"/>
        <v>0</v>
      </c>
      <c r="E784">
        <f t="shared" si="63"/>
        <v>0</v>
      </c>
      <c r="F784">
        <f t="shared" si="64"/>
        <v>42.204620486670144</v>
      </c>
    </row>
    <row r="785" spans="1:6" x14ac:dyDescent="0.2">
      <c r="A785">
        <f>Calc!$B$41/1000+A784</f>
        <v>0.27404999999999813</v>
      </c>
      <c r="B785">
        <f t="shared" si="60"/>
        <v>9.9959999999999924E-2</v>
      </c>
      <c r="C785">
        <f t="shared" si="61"/>
        <v>0</v>
      </c>
      <c r="D785">
        <f t="shared" si="62"/>
        <v>0</v>
      </c>
      <c r="E785">
        <f t="shared" si="63"/>
        <v>0</v>
      </c>
      <c r="F785">
        <f t="shared" si="64"/>
        <v>42.204620486670144</v>
      </c>
    </row>
    <row r="786" spans="1:6" x14ac:dyDescent="0.2">
      <c r="A786">
        <f>Calc!$B$41/1000+A785</f>
        <v>0.27439999999999815</v>
      </c>
      <c r="B786">
        <f t="shared" si="60"/>
        <v>9.9959999999999924E-2</v>
      </c>
      <c r="C786">
        <f t="shared" si="61"/>
        <v>0</v>
      </c>
      <c r="D786">
        <f t="shared" si="62"/>
        <v>0</v>
      </c>
      <c r="E786">
        <f t="shared" si="63"/>
        <v>0</v>
      </c>
      <c r="F786">
        <f t="shared" si="64"/>
        <v>42.204620486670144</v>
      </c>
    </row>
    <row r="787" spans="1:6" x14ac:dyDescent="0.2">
      <c r="A787">
        <f>Calc!$B$41/1000+A786</f>
        <v>0.27474999999999816</v>
      </c>
      <c r="B787">
        <f t="shared" si="60"/>
        <v>9.9959999999999924E-2</v>
      </c>
      <c r="C787">
        <f t="shared" si="61"/>
        <v>0</v>
      </c>
      <c r="D787">
        <f t="shared" si="62"/>
        <v>0</v>
      </c>
      <c r="E787">
        <f t="shared" si="63"/>
        <v>0</v>
      </c>
      <c r="F787">
        <f t="shared" si="64"/>
        <v>42.204620486670144</v>
      </c>
    </row>
    <row r="788" spans="1:6" x14ac:dyDescent="0.2">
      <c r="A788">
        <f>Calc!$B$41/1000+A787</f>
        <v>0.27509999999999818</v>
      </c>
      <c r="B788">
        <f t="shared" si="60"/>
        <v>9.9959999999999924E-2</v>
      </c>
      <c r="C788">
        <f t="shared" si="61"/>
        <v>0</v>
      </c>
      <c r="D788">
        <f t="shared" si="62"/>
        <v>0</v>
      </c>
      <c r="E788">
        <f t="shared" si="63"/>
        <v>0</v>
      </c>
      <c r="F788">
        <f t="shared" si="64"/>
        <v>42.204620486670144</v>
      </c>
    </row>
    <row r="789" spans="1:6" x14ac:dyDescent="0.2">
      <c r="A789">
        <f>Calc!$B$41/1000+A788</f>
        <v>0.2754499999999982</v>
      </c>
      <c r="B789">
        <f t="shared" si="60"/>
        <v>9.9959999999999924E-2</v>
      </c>
      <c r="C789">
        <f t="shared" si="61"/>
        <v>0</v>
      </c>
      <c r="D789">
        <f t="shared" si="62"/>
        <v>0</v>
      </c>
      <c r="E789">
        <f t="shared" si="63"/>
        <v>0</v>
      </c>
      <c r="F789">
        <f t="shared" si="64"/>
        <v>42.204620486670144</v>
      </c>
    </row>
    <row r="790" spans="1:6" x14ac:dyDescent="0.2">
      <c r="A790">
        <f>Calc!$B$41/1000+A789</f>
        <v>0.27579999999999821</v>
      </c>
      <c r="B790">
        <f t="shared" si="60"/>
        <v>9.9959999999999924E-2</v>
      </c>
      <c r="C790">
        <f t="shared" si="61"/>
        <v>0</v>
      </c>
      <c r="D790">
        <f t="shared" si="62"/>
        <v>0</v>
      </c>
      <c r="E790">
        <f t="shared" si="63"/>
        <v>0</v>
      </c>
      <c r="F790">
        <f t="shared" si="64"/>
        <v>42.204620486670144</v>
      </c>
    </row>
    <row r="791" spans="1:6" x14ac:dyDescent="0.2">
      <c r="A791">
        <f>Calc!$B$41/1000+A790</f>
        <v>0.27614999999999823</v>
      </c>
      <c r="B791">
        <f t="shared" si="60"/>
        <v>9.9959999999999924E-2</v>
      </c>
      <c r="C791">
        <f t="shared" si="61"/>
        <v>0</v>
      </c>
      <c r="D791">
        <f t="shared" si="62"/>
        <v>0</v>
      </c>
      <c r="E791">
        <f t="shared" si="63"/>
        <v>0</v>
      </c>
      <c r="F791">
        <f t="shared" si="64"/>
        <v>42.204620486670144</v>
      </c>
    </row>
    <row r="792" spans="1:6" x14ac:dyDescent="0.2">
      <c r="A792">
        <f>Calc!$B$41/1000+A791</f>
        <v>0.27649999999999825</v>
      </c>
      <c r="B792">
        <f t="shared" si="60"/>
        <v>9.9959999999999924E-2</v>
      </c>
      <c r="C792">
        <f t="shared" si="61"/>
        <v>0</v>
      </c>
      <c r="D792">
        <f t="shared" si="62"/>
        <v>0</v>
      </c>
      <c r="E792">
        <f t="shared" si="63"/>
        <v>0</v>
      </c>
      <c r="F792">
        <f t="shared" si="64"/>
        <v>42.204620486670144</v>
      </c>
    </row>
    <row r="793" spans="1:6" x14ac:dyDescent="0.2">
      <c r="A793">
        <f>Calc!$B$41/1000+A792</f>
        <v>0.27684999999999826</v>
      </c>
      <c r="B793">
        <f t="shared" si="60"/>
        <v>9.9959999999999924E-2</v>
      </c>
      <c r="C793">
        <f t="shared" si="61"/>
        <v>0</v>
      </c>
      <c r="D793">
        <f t="shared" si="62"/>
        <v>0</v>
      </c>
      <c r="E793">
        <f t="shared" si="63"/>
        <v>0</v>
      </c>
      <c r="F793">
        <f t="shared" si="64"/>
        <v>42.204620486670144</v>
      </c>
    </row>
    <row r="794" spans="1:6" x14ac:dyDescent="0.2">
      <c r="A794">
        <f>Calc!$B$41/1000+A793</f>
        <v>0.27719999999999828</v>
      </c>
      <c r="B794">
        <f t="shared" si="60"/>
        <v>9.9959999999999924E-2</v>
      </c>
      <c r="C794">
        <f t="shared" si="61"/>
        <v>0</v>
      </c>
      <c r="D794">
        <f t="shared" si="62"/>
        <v>0</v>
      </c>
      <c r="E794">
        <f t="shared" si="63"/>
        <v>0</v>
      </c>
      <c r="F794">
        <f t="shared" si="64"/>
        <v>42.204620486670144</v>
      </c>
    </row>
    <row r="795" spans="1:6" x14ac:dyDescent="0.2">
      <c r="A795">
        <f>Calc!$B$41/1000+A794</f>
        <v>0.2775499999999983</v>
      </c>
      <c r="B795">
        <f t="shared" si="60"/>
        <v>9.9959999999999924E-2</v>
      </c>
      <c r="C795">
        <f t="shared" si="61"/>
        <v>0</v>
      </c>
      <c r="D795">
        <f t="shared" si="62"/>
        <v>0</v>
      </c>
      <c r="E795">
        <f t="shared" si="63"/>
        <v>0</v>
      </c>
      <c r="F795">
        <f t="shared" si="64"/>
        <v>42.204620486670144</v>
      </c>
    </row>
    <row r="796" spans="1:6" x14ac:dyDescent="0.2">
      <c r="A796">
        <f>Calc!$B$41/1000+A795</f>
        <v>0.27789999999999832</v>
      </c>
      <c r="B796">
        <f t="shared" si="60"/>
        <v>9.9959999999999924E-2</v>
      </c>
      <c r="C796">
        <f t="shared" si="61"/>
        <v>0</v>
      </c>
      <c r="D796">
        <f t="shared" si="62"/>
        <v>0</v>
      </c>
      <c r="E796">
        <f t="shared" si="63"/>
        <v>0</v>
      </c>
      <c r="F796">
        <f t="shared" si="64"/>
        <v>42.204620486670144</v>
      </c>
    </row>
    <row r="797" spans="1:6" x14ac:dyDescent="0.2">
      <c r="A797">
        <f>Calc!$B$41/1000+A796</f>
        <v>0.27824999999999833</v>
      </c>
      <c r="B797">
        <f t="shared" si="60"/>
        <v>9.9959999999999924E-2</v>
      </c>
      <c r="C797">
        <f t="shared" si="61"/>
        <v>0</v>
      </c>
      <c r="D797">
        <f t="shared" si="62"/>
        <v>0</v>
      </c>
      <c r="E797">
        <f t="shared" si="63"/>
        <v>0</v>
      </c>
      <c r="F797">
        <f t="shared" si="64"/>
        <v>42.204620486670144</v>
      </c>
    </row>
    <row r="798" spans="1:6" x14ac:dyDescent="0.2">
      <c r="A798">
        <f>Calc!$B$41/1000+A797</f>
        <v>0.27859999999999835</v>
      </c>
      <c r="B798">
        <f t="shared" si="60"/>
        <v>9.9959999999999924E-2</v>
      </c>
      <c r="C798">
        <f t="shared" si="61"/>
        <v>0</v>
      </c>
      <c r="D798">
        <f t="shared" si="62"/>
        <v>0</v>
      </c>
      <c r="E798">
        <f t="shared" si="63"/>
        <v>0</v>
      </c>
      <c r="F798">
        <f t="shared" si="64"/>
        <v>42.204620486670144</v>
      </c>
    </row>
    <row r="799" spans="1:6" x14ac:dyDescent="0.2">
      <c r="A799">
        <f>Calc!$B$41/1000+A798</f>
        <v>0.27894999999999837</v>
      </c>
      <c r="B799">
        <f t="shared" si="60"/>
        <v>9.9959999999999924E-2</v>
      </c>
      <c r="C799">
        <f t="shared" si="61"/>
        <v>0</v>
      </c>
      <c r="D799">
        <f t="shared" si="62"/>
        <v>0</v>
      </c>
      <c r="E799">
        <f t="shared" si="63"/>
        <v>0</v>
      </c>
      <c r="F799">
        <f t="shared" si="64"/>
        <v>42.204620486670144</v>
      </c>
    </row>
    <row r="800" spans="1:6" x14ac:dyDescent="0.2">
      <c r="A800">
        <f>Calc!$B$41/1000+A799</f>
        <v>0.27929999999999838</v>
      </c>
      <c r="B800">
        <f t="shared" si="60"/>
        <v>9.9959999999999924E-2</v>
      </c>
      <c r="C800">
        <f t="shared" si="61"/>
        <v>0</v>
      </c>
      <c r="D800">
        <f t="shared" si="62"/>
        <v>0</v>
      </c>
      <c r="E800">
        <f t="shared" si="63"/>
        <v>0</v>
      </c>
      <c r="F800">
        <f t="shared" si="64"/>
        <v>42.204620486670144</v>
      </c>
    </row>
    <row r="801" spans="1:6" x14ac:dyDescent="0.2">
      <c r="A801">
        <f>Calc!$B$41/1000+A800</f>
        <v>0.2796499999999984</v>
      </c>
      <c r="B801">
        <f t="shared" si="60"/>
        <v>9.9959999999999924E-2</v>
      </c>
      <c r="C801">
        <f t="shared" si="61"/>
        <v>0</v>
      </c>
      <c r="D801">
        <f t="shared" si="62"/>
        <v>0</v>
      </c>
      <c r="E801">
        <f t="shared" si="63"/>
        <v>0</v>
      </c>
      <c r="F801">
        <f t="shared" si="64"/>
        <v>42.204620486670144</v>
      </c>
    </row>
    <row r="802" spans="1:6" x14ac:dyDescent="0.2">
      <c r="A802">
        <f>Calc!$B$41/1000+A801</f>
        <v>0.27999999999999842</v>
      </c>
      <c r="B802">
        <f t="shared" si="60"/>
        <v>9.9959999999999924E-2</v>
      </c>
      <c r="C802">
        <f t="shared" si="61"/>
        <v>0</v>
      </c>
      <c r="D802">
        <f t="shared" si="62"/>
        <v>0</v>
      </c>
      <c r="E802">
        <f t="shared" si="63"/>
        <v>0</v>
      </c>
      <c r="F802">
        <f t="shared" si="64"/>
        <v>42.204620486670144</v>
      </c>
    </row>
    <row r="803" spans="1:6" x14ac:dyDescent="0.2">
      <c r="A803">
        <f>Calc!$B$41/1000+A802</f>
        <v>0.28034999999999843</v>
      </c>
      <c r="B803">
        <f t="shared" si="60"/>
        <v>9.9959999999999924E-2</v>
      </c>
      <c r="C803">
        <f t="shared" si="61"/>
        <v>0</v>
      </c>
      <c r="D803">
        <f t="shared" si="62"/>
        <v>0</v>
      </c>
      <c r="E803">
        <f t="shared" si="63"/>
        <v>0</v>
      </c>
      <c r="F803">
        <f t="shared" si="64"/>
        <v>42.204620486670144</v>
      </c>
    </row>
    <row r="804" spans="1:6" x14ac:dyDescent="0.2">
      <c r="A804">
        <f>Calc!$B$41/1000+A803</f>
        <v>0.28069999999999845</v>
      </c>
      <c r="B804">
        <f t="shared" si="60"/>
        <v>9.9959999999999924E-2</v>
      </c>
      <c r="C804">
        <f t="shared" si="61"/>
        <v>0</v>
      </c>
      <c r="D804">
        <f t="shared" si="62"/>
        <v>0</v>
      </c>
      <c r="E804">
        <f t="shared" si="63"/>
        <v>0</v>
      </c>
      <c r="F804">
        <f t="shared" si="64"/>
        <v>42.204620486670144</v>
      </c>
    </row>
    <row r="805" spans="1:6" x14ac:dyDescent="0.2">
      <c r="A805">
        <f>Calc!$B$41/1000+A804</f>
        <v>0.28104999999999847</v>
      </c>
      <c r="B805">
        <f t="shared" si="60"/>
        <v>9.9959999999999924E-2</v>
      </c>
      <c r="C805">
        <f t="shared" si="61"/>
        <v>0</v>
      </c>
      <c r="D805">
        <f t="shared" si="62"/>
        <v>0</v>
      </c>
      <c r="E805">
        <f t="shared" si="63"/>
        <v>0</v>
      </c>
      <c r="F805">
        <f t="shared" si="64"/>
        <v>42.204620486670144</v>
      </c>
    </row>
    <row r="806" spans="1:6" x14ac:dyDescent="0.2">
      <c r="A806">
        <f>Calc!$B$41/1000+A805</f>
        <v>0.28139999999999848</v>
      </c>
      <c r="B806">
        <f t="shared" si="60"/>
        <v>9.9959999999999924E-2</v>
      </c>
      <c r="C806">
        <f t="shared" si="61"/>
        <v>0</v>
      </c>
      <c r="D806">
        <f t="shared" si="62"/>
        <v>0</v>
      </c>
      <c r="E806">
        <f t="shared" si="63"/>
        <v>0</v>
      </c>
      <c r="F806">
        <f t="shared" si="64"/>
        <v>42.204620486670144</v>
      </c>
    </row>
    <row r="807" spans="1:6" x14ac:dyDescent="0.2">
      <c r="A807">
        <f>Calc!$B$41/1000+A806</f>
        <v>0.2817499999999985</v>
      </c>
      <c r="B807">
        <f t="shared" si="60"/>
        <v>9.9959999999999924E-2</v>
      </c>
      <c r="C807">
        <f t="shared" si="61"/>
        <v>0</v>
      </c>
      <c r="D807">
        <f t="shared" si="62"/>
        <v>0</v>
      </c>
      <c r="E807">
        <f t="shared" si="63"/>
        <v>0</v>
      </c>
      <c r="F807">
        <f t="shared" si="64"/>
        <v>42.204620486670144</v>
      </c>
    </row>
    <row r="808" spans="1:6" x14ac:dyDescent="0.2">
      <c r="A808">
        <f>Calc!$B$41/1000+A807</f>
        <v>0.28209999999999852</v>
      </c>
      <c r="B808">
        <f t="shared" si="60"/>
        <v>9.9959999999999924E-2</v>
      </c>
      <c r="C808">
        <f t="shared" si="61"/>
        <v>0</v>
      </c>
      <c r="D808">
        <f t="shared" si="62"/>
        <v>0</v>
      </c>
      <c r="E808">
        <f t="shared" si="63"/>
        <v>0</v>
      </c>
      <c r="F808">
        <f t="shared" si="64"/>
        <v>42.204620486670144</v>
      </c>
    </row>
    <row r="809" spans="1:6" x14ac:dyDescent="0.2">
      <c r="A809">
        <f>Calc!$B$41/1000+A808</f>
        <v>0.28244999999999854</v>
      </c>
      <c r="B809">
        <f t="shared" si="60"/>
        <v>9.9959999999999924E-2</v>
      </c>
      <c r="C809">
        <f t="shared" si="61"/>
        <v>0</v>
      </c>
      <c r="D809">
        <f t="shared" si="62"/>
        <v>0</v>
      </c>
      <c r="E809">
        <f t="shared" si="63"/>
        <v>0</v>
      </c>
      <c r="F809">
        <f t="shared" si="64"/>
        <v>42.204620486670144</v>
      </c>
    </row>
    <row r="810" spans="1:6" x14ac:dyDescent="0.2">
      <c r="A810">
        <f>Calc!$B$41/1000+A809</f>
        <v>0.28279999999999855</v>
      </c>
      <c r="B810">
        <f t="shared" si="60"/>
        <v>9.9959999999999924E-2</v>
      </c>
      <c r="C810">
        <f t="shared" si="61"/>
        <v>0</v>
      </c>
      <c r="D810">
        <f t="shared" si="62"/>
        <v>0</v>
      </c>
      <c r="E810">
        <f t="shared" si="63"/>
        <v>0</v>
      </c>
      <c r="F810">
        <f t="shared" si="64"/>
        <v>42.204620486670144</v>
      </c>
    </row>
    <row r="811" spans="1:6" x14ac:dyDescent="0.2">
      <c r="A811">
        <f>Calc!$B$41/1000+A810</f>
        <v>0.28314999999999857</v>
      </c>
      <c r="B811">
        <f t="shared" si="60"/>
        <v>9.9959999999999924E-2</v>
      </c>
      <c r="C811">
        <f t="shared" si="61"/>
        <v>0</v>
      </c>
      <c r="D811">
        <f t="shared" si="62"/>
        <v>0</v>
      </c>
      <c r="E811">
        <f t="shared" si="63"/>
        <v>0</v>
      </c>
      <c r="F811">
        <f t="shared" si="64"/>
        <v>42.204620486670144</v>
      </c>
    </row>
    <row r="812" spans="1:6" x14ac:dyDescent="0.2">
      <c r="A812">
        <f>Calc!$B$41/1000+A811</f>
        <v>0.28349999999999859</v>
      </c>
      <c r="B812">
        <f t="shared" si="60"/>
        <v>9.9959999999999924E-2</v>
      </c>
      <c r="C812">
        <f t="shared" si="61"/>
        <v>0</v>
      </c>
      <c r="D812">
        <f t="shared" si="62"/>
        <v>0</v>
      </c>
      <c r="E812">
        <f t="shared" si="63"/>
        <v>0</v>
      </c>
      <c r="F812">
        <f t="shared" si="64"/>
        <v>42.204620486670144</v>
      </c>
    </row>
    <row r="813" spans="1:6" x14ac:dyDescent="0.2">
      <c r="A813">
        <f>Calc!$B$41/1000+A812</f>
        <v>0.2838499999999986</v>
      </c>
      <c r="B813">
        <f t="shared" si="60"/>
        <v>9.9959999999999924E-2</v>
      </c>
      <c r="C813">
        <f t="shared" si="61"/>
        <v>0</v>
      </c>
      <c r="D813">
        <f t="shared" si="62"/>
        <v>0</v>
      </c>
      <c r="E813">
        <f t="shared" si="63"/>
        <v>0</v>
      </c>
      <c r="F813">
        <f t="shared" si="64"/>
        <v>42.204620486670144</v>
      </c>
    </row>
    <row r="814" spans="1:6" x14ac:dyDescent="0.2">
      <c r="A814">
        <f>Calc!$B$41/1000+A813</f>
        <v>0.28419999999999862</v>
      </c>
      <c r="B814">
        <f t="shared" si="60"/>
        <v>9.9959999999999924E-2</v>
      </c>
      <c r="C814">
        <f t="shared" si="61"/>
        <v>0</v>
      </c>
      <c r="D814">
        <f t="shared" si="62"/>
        <v>0</v>
      </c>
      <c r="E814">
        <f t="shared" si="63"/>
        <v>0</v>
      </c>
      <c r="F814">
        <f t="shared" si="64"/>
        <v>42.204620486670144</v>
      </c>
    </row>
    <row r="815" spans="1:6" x14ac:dyDescent="0.2">
      <c r="A815">
        <f>Calc!$B$41/1000+A814</f>
        <v>0.28454999999999864</v>
      </c>
      <c r="B815">
        <f t="shared" si="60"/>
        <v>9.9959999999999924E-2</v>
      </c>
      <c r="C815">
        <f t="shared" si="61"/>
        <v>0</v>
      </c>
      <c r="D815">
        <f t="shared" si="62"/>
        <v>0</v>
      </c>
      <c r="E815">
        <f t="shared" si="63"/>
        <v>0</v>
      </c>
      <c r="F815">
        <f t="shared" si="64"/>
        <v>42.204620486670144</v>
      </c>
    </row>
    <row r="816" spans="1:6" x14ac:dyDescent="0.2">
      <c r="A816">
        <f>Calc!$B$41/1000+A815</f>
        <v>0.28489999999999865</v>
      </c>
      <c r="B816">
        <f t="shared" si="60"/>
        <v>9.9959999999999924E-2</v>
      </c>
      <c r="C816">
        <f t="shared" si="61"/>
        <v>0</v>
      </c>
      <c r="D816">
        <f t="shared" si="62"/>
        <v>0</v>
      </c>
      <c r="E816">
        <f t="shared" si="63"/>
        <v>0</v>
      </c>
      <c r="F816">
        <f t="shared" si="64"/>
        <v>42.204620486670144</v>
      </c>
    </row>
    <row r="817" spans="1:6" x14ac:dyDescent="0.2">
      <c r="A817">
        <f>Calc!$B$41/1000+A816</f>
        <v>0.28524999999999867</v>
      </c>
      <c r="B817">
        <f t="shared" si="60"/>
        <v>9.9959999999999924E-2</v>
      </c>
      <c r="C817">
        <f t="shared" si="61"/>
        <v>0</v>
      </c>
      <c r="D817">
        <f t="shared" si="62"/>
        <v>0</v>
      </c>
      <c r="E817">
        <f t="shared" si="63"/>
        <v>0</v>
      </c>
      <c r="F817">
        <f t="shared" si="64"/>
        <v>42.204620486670144</v>
      </c>
    </row>
    <row r="818" spans="1:6" x14ac:dyDescent="0.2">
      <c r="A818">
        <f>Calc!$B$41/1000+A817</f>
        <v>0.28559999999999869</v>
      </c>
      <c r="B818">
        <f t="shared" si="60"/>
        <v>9.9959999999999924E-2</v>
      </c>
      <c r="C818">
        <f t="shared" si="61"/>
        <v>0</v>
      </c>
      <c r="D818">
        <f t="shared" si="62"/>
        <v>0</v>
      </c>
      <c r="E818">
        <f t="shared" si="63"/>
        <v>0</v>
      </c>
      <c r="F818">
        <f t="shared" si="64"/>
        <v>42.204620486670144</v>
      </c>
    </row>
    <row r="819" spans="1:6" x14ac:dyDescent="0.2">
      <c r="A819">
        <f>Calc!$B$41/1000+A818</f>
        <v>0.28594999999999871</v>
      </c>
      <c r="B819">
        <f t="shared" si="60"/>
        <v>9.9959999999999924E-2</v>
      </c>
      <c r="C819">
        <f t="shared" si="61"/>
        <v>0</v>
      </c>
      <c r="D819">
        <f t="shared" si="62"/>
        <v>0</v>
      </c>
      <c r="E819">
        <f t="shared" si="63"/>
        <v>0</v>
      </c>
      <c r="F819">
        <f t="shared" si="64"/>
        <v>42.204620486670144</v>
      </c>
    </row>
    <row r="820" spans="1:6" x14ac:dyDescent="0.2">
      <c r="A820">
        <f>Calc!$B$41/1000+A819</f>
        <v>0.28629999999999872</v>
      </c>
      <c r="B820">
        <f t="shared" si="60"/>
        <v>9.9959999999999924E-2</v>
      </c>
      <c r="C820">
        <f t="shared" si="61"/>
        <v>0</v>
      </c>
      <c r="D820">
        <f t="shared" si="62"/>
        <v>0</v>
      </c>
      <c r="E820">
        <f t="shared" si="63"/>
        <v>0</v>
      </c>
      <c r="F820">
        <f t="shared" si="64"/>
        <v>42.204620486670144</v>
      </c>
    </row>
    <row r="821" spans="1:6" x14ac:dyDescent="0.2">
      <c r="A821">
        <f>Calc!$B$41/1000+A820</f>
        <v>0.28664999999999874</v>
      </c>
      <c r="B821">
        <f t="shared" si="60"/>
        <v>9.9959999999999924E-2</v>
      </c>
      <c r="C821">
        <f t="shared" si="61"/>
        <v>0</v>
      </c>
      <c r="D821">
        <f t="shared" si="62"/>
        <v>0</v>
      </c>
      <c r="E821">
        <f t="shared" si="63"/>
        <v>0</v>
      </c>
      <c r="F821">
        <f t="shared" si="64"/>
        <v>42.204620486670144</v>
      </c>
    </row>
    <row r="822" spans="1:6" x14ac:dyDescent="0.2">
      <c r="A822">
        <f>Calc!$B$41/1000+A821</f>
        <v>0.28699999999999876</v>
      </c>
      <c r="B822">
        <f t="shared" si="60"/>
        <v>9.9959999999999924E-2</v>
      </c>
      <c r="C822">
        <f t="shared" si="61"/>
        <v>0</v>
      </c>
      <c r="D822">
        <f t="shared" si="62"/>
        <v>0</v>
      </c>
      <c r="E822">
        <f t="shared" si="63"/>
        <v>0</v>
      </c>
      <c r="F822">
        <f t="shared" si="64"/>
        <v>42.204620486670144</v>
      </c>
    </row>
    <row r="823" spans="1:6" x14ac:dyDescent="0.2">
      <c r="A823">
        <f>Calc!$B$41/1000+A822</f>
        <v>0.28734999999999877</v>
      </c>
      <c r="B823">
        <f t="shared" si="60"/>
        <v>9.9959999999999924E-2</v>
      </c>
      <c r="C823">
        <f t="shared" si="61"/>
        <v>0</v>
      </c>
      <c r="D823">
        <f t="shared" si="62"/>
        <v>0</v>
      </c>
      <c r="E823">
        <f t="shared" si="63"/>
        <v>0</v>
      </c>
      <c r="F823">
        <f t="shared" si="64"/>
        <v>42.204620486670144</v>
      </c>
    </row>
    <row r="824" spans="1:6" x14ac:dyDescent="0.2">
      <c r="A824">
        <f>Calc!$B$41/1000+A823</f>
        <v>0.28769999999999879</v>
      </c>
      <c r="B824">
        <f t="shared" si="60"/>
        <v>9.9959999999999924E-2</v>
      </c>
      <c r="C824">
        <f t="shared" si="61"/>
        <v>0</v>
      </c>
      <c r="D824">
        <f t="shared" si="62"/>
        <v>0</v>
      </c>
      <c r="E824">
        <f t="shared" si="63"/>
        <v>0</v>
      </c>
      <c r="F824">
        <f t="shared" si="64"/>
        <v>42.204620486670144</v>
      </c>
    </row>
    <row r="825" spans="1:6" x14ac:dyDescent="0.2">
      <c r="A825">
        <f>Calc!$B$41/1000+A824</f>
        <v>0.28804999999999881</v>
      </c>
      <c r="B825">
        <f t="shared" si="60"/>
        <v>9.9959999999999924E-2</v>
      </c>
      <c r="C825">
        <f t="shared" si="61"/>
        <v>0</v>
      </c>
      <c r="D825">
        <f t="shared" si="62"/>
        <v>0</v>
      </c>
      <c r="E825">
        <f t="shared" si="63"/>
        <v>0</v>
      </c>
      <c r="F825">
        <f t="shared" si="64"/>
        <v>42.204620486670144</v>
      </c>
    </row>
    <row r="826" spans="1:6" x14ac:dyDescent="0.2">
      <c r="A826">
        <f>Calc!$B$41/1000+A825</f>
        <v>0.28839999999999882</v>
      </c>
      <c r="B826">
        <f t="shared" si="60"/>
        <v>9.9959999999999924E-2</v>
      </c>
      <c r="C826">
        <f t="shared" si="61"/>
        <v>0</v>
      </c>
      <c r="D826">
        <f t="shared" si="62"/>
        <v>0</v>
      </c>
      <c r="E826">
        <f t="shared" si="63"/>
        <v>0</v>
      </c>
      <c r="F826">
        <f t="shared" si="64"/>
        <v>42.204620486670144</v>
      </c>
    </row>
    <row r="827" spans="1:6" x14ac:dyDescent="0.2">
      <c r="A827">
        <f>Calc!$B$41/1000+A826</f>
        <v>0.28874999999999884</v>
      </c>
      <c r="B827">
        <f t="shared" si="60"/>
        <v>9.9959999999999924E-2</v>
      </c>
      <c r="C827">
        <f t="shared" si="61"/>
        <v>0</v>
      </c>
      <c r="D827">
        <f t="shared" si="62"/>
        <v>0</v>
      </c>
      <c r="E827">
        <f t="shared" si="63"/>
        <v>0</v>
      </c>
      <c r="F827">
        <f t="shared" si="64"/>
        <v>42.204620486670144</v>
      </c>
    </row>
    <row r="828" spans="1:6" x14ac:dyDescent="0.2">
      <c r="A828">
        <f>Calc!$B$41/1000+A827</f>
        <v>0.28909999999999886</v>
      </c>
      <c r="B828">
        <f t="shared" si="60"/>
        <v>9.9959999999999924E-2</v>
      </c>
      <c r="C828">
        <f t="shared" si="61"/>
        <v>0</v>
      </c>
      <c r="D828">
        <f t="shared" si="62"/>
        <v>0</v>
      </c>
      <c r="E828">
        <f t="shared" si="63"/>
        <v>0</v>
      </c>
      <c r="F828">
        <f t="shared" si="64"/>
        <v>42.204620486670144</v>
      </c>
    </row>
    <row r="829" spans="1:6" x14ac:dyDescent="0.2">
      <c r="A829">
        <f>Calc!$B$41/1000+A828</f>
        <v>0.28944999999999887</v>
      </c>
      <c r="B829">
        <f t="shared" si="60"/>
        <v>9.9959999999999924E-2</v>
      </c>
      <c r="C829">
        <f t="shared" si="61"/>
        <v>0</v>
      </c>
      <c r="D829">
        <f t="shared" si="62"/>
        <v>0</v>
      </c>
      <c r="E829">
        <f t="shared" si="63"/>
        <v>0</v>
      </c>
      <c r="F829">
        <f t="shared" si="64"/>
        <v>42.204620486670144</v>
      </c>
    </row>
    <row r="830" spans="1:6" x14ac:dyDescent="0.2">
      <c r="A830">
        <f>Calc!$B$41/1000+A829</f>
        <v>0.28979999999999889</v>
      </c>
      <c r="B830">
        <f t="shared" si="60"/>
        <v>9.9959999999999924E-2</v>
      </c>
      <c r="C830">
        <f t="shared" si="61"/>
        <v>0</v>
      </c>
      <c r="D830">
        <f t="shared" si="62"/>
        <v>0</v>
      </c>
      <c r="E830">
        <f t="shared" si="63"/>
        <v>0</v>
      </c>
      <c r="F830">
        <f t="shared" si="64"/>
        <v>42.204620486670144</v>
      </c>
    </row>
    <row r="831" spans="1:6" x14ac:dyDescent="0.2">
      <c r="A831">
        <f>Calc!$B$41/1000+A830</f>
        <v>0.29014999999999891</v>
      </c>
      <c r="B831">
        <f t="shared" si="60"/>
        <v>9.9959999999999924E-2</v>
      </c>
      <c r="C831">
        <f t="shared" si="61"/>
        <v>0</v>
      </c>
      <c r="D831">
        <f t="shared" si="62"/>
        <v>0</v>
      </c>
      <c r="E831">
        <f t="shared" si="63"/>
        <v>0</v>
      </c>
      <c r="F831">
        <f t="shared" si="64"/>
        <v>42.204620486670144</v>
      </c>
    </row>
    <row r="832" spans="1:6" x14ac:dyDescent="0.2">
      <c r="A832">
        <f>Calc!$B$41/1000+A831</f>
        <v>0.29049999999999893</v>
      </c>
      <c r="B832">
        <f t="shared" si="60"/>
        <v>9.9959999999999924E-2</v>
      </c>
      <c r="C832">
        <f t="shared" si="61"/>
        <v>0</v>
      </c>
      <c r="D832">
        <f t="shared" si="62"/>
        <v>0</v>
      </c>
      <c r="E832">
        <f t="shared" si="63"/>
        <v>0</v>
      </c>
      <c r="F832">
        <f t="shared" si="64"/>
        <v>42.204620486670144</v>
      </c>
    </row>
    <row r="833" spans="1:6" x14ac:dyDescent="0.2">
      <c r="A833">
        <f>Calc!$B$41/1000+A832</f>
        <v>0.29084999999999894</v>
      </c>
      <c r="B833">
        <f t="shared" si="60"/>
        <v>9.9959999999999924E-2</v>
      </c>
      <c r="C833">
        <f t="shared" si="61"/>
        <v>0</v>
      </c>
      <c r="D833">
        <f t="shared" si="62"/>
        <v>0</v>
      </c>
      <c r="E833">
        <f t="shared" si="63"/>
        <v>0</v>
      </c>
      <c r="F833">
        <f t="shared" si="64"/>
        <v>42.204620486670144</v>
      </c>
    </row>
    <row r="834" spans="1:6" x14ac:dyDescent="0.2">
      <c r="A834">
        <f>Calc!$B$41/1000+A833</f>
        <v>0.29119999999999896</v>
      </c>
      <c r="B834">
        <f t="shared" si="60"/>
        <v>9.9959999999999924E-2</v>
      </c>
      <c r="C834">
        <f t="shared" si="61"/>
        <v>0</v>
      </c>
      <c r="D834">
        <f t="shared" si="62"/>
        <v>0</v>
      </c>
      <c r="E834">
        <f t="shared" si="63"/>
        <v>0</v>
      </c>
      <c r="F834">
        <f t="shared" si="64"/>
        <v>42.204620486670144</v>
      </c>
    </row>
    <row r="835" spans="1:6" x14ac:dyDescent="0.2">
      <c r="A835">
        <f>Calc!$B$41/1000+A834</f>
        <v>0.29154999999999898</v>
      </c>
      <c r="B835">
        <f t="shared" si="60"/>
        <v>9.9959999999999924E-2</v>
      </c>
      <c r="C835">
        <f t="shared" si="61"/>
        <v>0</v>
      </c>
      <c r="D835">
        <f t="shared" si="62"/>
        <v>0</v>
      </c>
      <c r="E835">
        <f t="shared" si="63"/>
        <v>0</v>
      </c>
      <c r="F835">
        <f t="shared" si="64"/>
        <v>42.204620486670144</v>
      </c>
    </row>
    <row r="836" spans="1:6" x14ac:dyDescent="0.2">
      <c r="A836">
        <f>Calc!$B$41/1000+A835</f>
        <v>0.29189999999999899</v>
      </c>
      <c r="B836">
        <f t="shared" ref="B836:B899" si="65">C836*$A$3+B835</f>
        <v>9.9959999999999924E-2</v>
      </c>
      <c r="C836">
        <f t="shared" ref="C836:C899" si="66">IF(ISODD(VLOOKUP(A836,$M$4:$Q$15,5,TRUE)),C835+D836*$A$3,VLOOKUP(A836,$M$4:$Q$15,2,TRUE))</f>
        <v>0</v>
      </c>
      <c r="D836">
        <f t="shared" ref="D836:D899" si="67">VLOOKUP(A836,$M$4:$P$15,4,TRUE)</f>
        <v>0</v>
      </c>
      <c r="E836">
        <f t="shared" ref="E836:E899" si="68">VLOOKUP(A836,$M$4:$P$15,3,TRUE)</f>
        <v>0</v>
      </c>
      <c r="F836">
        <f t="shared" ref="F836:F899" si="69">IF(C836*E836&gt;=0,F835,F835+ABS(C836*E836*0.5*$A$3))</f>
        <v>42.204620486670144</v>
      </c>
    </row>
    <row r="837" spans="1:6" x14ac:dyDescent="0.2">
      <c r="A837">
        <f>Calc!$B$41/1000+A836</f>
        <v>0.29224999999999901</v>
      </c>
      <c r="B837">
        <f t="shared" si="65"/>
        <v>9.9959999999999924E-2</v>
      </c>
      <c r="C837">
        <f t="shared" si="66"/>
        <v>0</v>
      </c>
      <c r="D837">
        <f t="shared" si="67"/>
        <v>0</v>
      </c>
      <c r="E837">
        <f t="shared" si="68"/>
        <v>0</v>
      </c>
      <c r="F837">
        <f t="shared" si="69"/>
        <v>42.204620486670144</v>
      </c>
    </row>
    <row r="838" spans="1:6" x14ac:dyDescent="0.2">
      <c r="A838">
        <f>Calc!$B$41/1000+A837</f>
        <v>0.29259999999999903</v>
      </c>
      <c r="B838">
        <f t="shared" si="65"/>
        <v>9.9959999999999924E-2</v>
      </c>
      <c r="C838">
        <f t="shared" si="66"/>
        <v>0</v>
      </c>
      <c r="D838">
        <f t="shared" si="67"/>
        <v>0</v>
      </c>
      <c r="E838">
        <f t="shared" si="68"/>
        <v>0</v>
      </c>
      <c r="F838">
        <f t="shared" si="69"/>
        <v>42.204620486670144</v>
      </c>
    </row>
    <row r="839" spans="1:6" x14ac:dyDescent="0.2">
      <c r="A839">
        <f>Calc!$B$41/1000+A838</f>
        <v>0.29294999999999904</v>
      </c>
      <c r="B839">
        <f t="shared" si="65"/>
        <v>9.9959999999999924E-2</v>
      </c>
      <c r="C839">
        <f t="shared" si="66"/>
        <v>0</v>
      </c>
      <c r="D839">
        <f t="shared" si="67"/>
        <v>0</v>
      </c>
      <c r="E839">
        <f t="shared" si="68"/>
        <v>0</v>
      </c>
      <c r="F839">
        <f t="shared" si="69"/>
        <v>42.204620486670144</v>
      </c>
    </row>
    <row r="840" spans="1:6" x14ac:dyDescent="0.2">
      <c r="A840">
        <f>Calc!$B$41/1000+A839</f>
        <v>0.29329999999999906</v>
      </c>
      <c r="B840">
        <f t="shared" si="65"/>
        <v>9.9959999999999924E-2</v>
      </c>
      <c r="C840">
        <f t="shared" si="66"/>
        <v>0</v>
      </c>
      <c r="D840">
        <f t="shared" si="67"/>
        <v>0</v>
      </c>
      <c r="E840">
        <f t="shared" si="68"/>
        <v>0</v>
      </c>
      <c r="F840">
        <f t="shared" si="69"/>
        <v>42.204620486670144</v>
      </c>
    </row>
    <row r="841" spans="1:6" x14ac:dyDescent="0.2">
      <c r="A841">
        <f>Calc!$B$41/1000+A840</f>
        <v>0.29364999999999908</v>
      </c>
      <c r="B841">
        <f t="shared" si="65"/>
        <v>9.9959999999999924E-2</v>
      </c>
      <c r="C841">
        <f t="shared" si="66"/>
        <v>0</v>
      </c>
      <c r="D841">
        <f t="shared" si="67"/>
        <v>0</v>
      </c>
      <c r="E841">
        <f t="shared" si="68"/>
        <v>0</v>
      </c>
      <c r="F841">
        <f t="shared" si="69"/>
        <v>42.204620486670144</v>
      </c>
    </row>
    <row r="842" spans="1:6" x14ac:dyDescent="0.2">
      <c r="A842">
        <f>Calc!$B$41/1000+A841</f>
        <v>0.2939999999999991</v>
      </c>
      <c r="B842">
        <f t="shared" si="65"/>
        <v>9.9959999999999924E-2</v>
      </c>
      <c r="C842">
        <f t="shared" si="66"/>
        <v>0</v>
      </c>
      <c r="D842">
        <f t="shared" si="67"/>
        <v>0</v>
      </c>
      <c r="E842">
        <f t="shared" si="68"/>
        <v>0</v>
      </c>
      <c r="F842">
        <f t="shared" si="69"/>
        <v>42.204620486670144</v>
      </c>
    </row>
    <row r="843" spans="1:6" x14ac:dyDescent="0.2">
      <c r="A843">
        <f>Calc!$B$41/1000+A842</f>
        <v>0.29434999999999911</v>
      </c>
      <c r="B843">
        <f t="shared" si="65"/>
        <v>9.9959999999999924E-2</v>
      </c>
      <c r="C843">
        <f t="shared" si="66"/>
        <v>0</v>
      </c>
      <c r="D843">
        <f t="shared" si="67"/>
        <v>0</v>
      </c>
      <c r="E843">
        <f t="shared" si="68"/>
        <v>0</v>
      </c>
      <c r="F843">
        <f t="shared" si="69"/>
        <v>42.204620486670144</v>
      </c>
    </row>
    <row r="844" spans="1:6" x14ac:dyDescent="0.2">
      <c r="A844">
        <f>Calc!$B$41/1000+A843</f>
        <v>0.29469999999999913</v>
      </c>
      <c r="B844">
        <f t="shared" si="65"/>
        <v>9.9959999999999924E-2</v>
      </c>
      <c r="C844">
        <f t="shared" si="66"/>
        <v>0</v>
      </c>
      <c r="D844">
        <f t="shared" si="67"/>
        <v>0</v>
      </c>
      <c r="E844">
        <f t="shared" si="68"/>
        <v>0</v>
      </c>
      <c r="F844">
        <f t="shared" si="69"/>
        <v>42.204620486670144</v>
      </c>
    </row>
    <row r="845" spans="1:6" x14ac:dyDescent="0.2">
      <c r="A845">
        <f>Calc!$B$41/1000+A844</f>
        <v>0.29504999999999915</v>
      </c>
      <c r="B845">
        <f t="shared" si="65"/>
        <v>9.9959999999999924E-2</v>
      </c>
      <c r="C845">
        <f t="shared" si="66"/>
        <v>0</v>
      </c>
      <c r="D845">
        <f t="shared" si="67"/>
        <v>0</v>
      </c>
      <c r="E845">
        <f t="shared" si="68"/>
        <v>0</v>
      </c>
      <c r="F845">
        <f t="shared" si="69"/>
        <v>42.204620486670144</v>
      </c>
    </row>
    <row r="846" spans="1:6" x14ac:dyDescent="0.2">
      <c r="A846">
        <f>Calc!$B$41/1000+A845</f>
        <v>0.29539999999999916</v>
      </c>
      <c r="B846">
        <f t="shared" si="65"/>
        <v>9.9959999999999924E-2</v>
      </c>
      <c r="C846">
        <f t="shared" si="66"/>
        <v>0</v>
      </c>
      <c r="D846">
        <f t="shared" si="67"/>
        <v>0</v>
      </c>
      <c r="E846">
        <f t="shared" si="68"/>
        <v>0</v>
      </c>
      <c r="F846">
        <f t="shared" si="69"/>
        <v>42.204620486670144</v>
      </c>
    </row>
    <row r="847" spans="1:6" x14ac:dyDescent="0.2">
      <c r="A847">
        <f>Calc!$B$41/1000+A846</f>
        <v>0.29574999999999918</v>
      </c>
      <c r="B847">
        <f t="shared" si="65"/>
        <v>9.9959999999999924E-2</v>
      </c>
      <c r="C847">
        <f t="shared" si="66"/>
        <v>0</v>
      </c>
      <c r="D847">
        <f t="shared" si="67"/>
        <v>0</v>
      </c>
      <c r="E847">
        <f t="shared" si="68"/>
        <v>0</v>
      </c>
      <c r="F847">
        <f t="shared" si="69"/>
        <v>42.204620486670144</v>
      </c>
    </row>
    <row r="848" spans="1:6" x14ac:dyDescent="0.2">
      <c r="A848">
        <f>Calc!$B$41/1000+A847</f>
        <v>0.2960999999999992</v>
      </c>
      <c r="B848">
        <f t="shared" si="65"/>
        <v>9.9959999999999924E-2</v>
      </c>
      <c r="C848">
        <f t="shared" si="66"/>
        <v>0</v>
      </c>
      <c r="D848">
        <f t="shared" si="67"/>
        <v>0</v>
      </c>
      <c r="E848">
        <f t="shared" si="68"/>
        <v>0</v>
      </c>
      <c r="F848">
        <f t="shared" si="69"/>
        <v>42.204620486670144</v>
      </c>
    </row>
    <row r="849" spans="1:6" x14ac:dyDescent="0.2">
      <c r="A849">
        <f>Calc!$B$41/1000+A848</f>
        <v>0.29644999999999921</v>
      </c>
      <c r="B849">
        <f t="shared" si="65"/>
        <v>9.9959999999999924E-2</v>
      </c>
      <c r="C849">
        <f t="shared" si="66"/>
        <v>0</v>
      </c>
      <c r="D849">
        <f t="shared" si="67"/>
        <v>0</v>
      </c>
      <c r="E849">
        <f t="shared" si="68"/>
        <v>0</v>
      </c>
      <c r="F849">
        <f t="shared" si="69"/>
        <v>42.204620486670144</v>
      </c>
    </row>
    <row r="850" spans="1:6" x14ac:dyDescent="0.2">
      <c r="A850">
        <f>Calc!$B$41/1000+A849</f>
        <v>0.29679999999999923</v>
      </c>
      <c r="B850">
        <f t="shared" si="65"/>
        <v>9.9959999999999924E-2</v>
      </c>
      <c r="C850">
        <f t="shared" si="66"/>
        <v>0</v>
      </c>
      <c r="D850">
        <f t="shared" si="67"/>
        <v>0</v>
      </c>
      <c r="E850">
        <f t="shared" si="68"/>
        <v>0</v>
      </c>
      <c r="F850">
        <f t="shared" si="69"/>
        <v>42.204620486670144</v>
      </c>
    </row>
    <row r="851" spans="1:6" x14ac:dyDescent="0.2">
      <c r="A851">
        <f>Calc!$B$41/1000+A850</f>
        <v>0.29714999999999925</v>
      </c>
      <c r="B851">
        <f t="shared" si="65"/>
        <v>9.9959999999999924E-2</v>
      </c>
      <c r="C851">
        <f t="shared" si="66"/>
        <v>0</v>
      </c>
      <c r="D851">
        <f t="shared" si="67"/>
        <v>0</v>
      </c>
      <c r="E851">
        <f t="shared" si="68"/>
        <v>0</v>
      </c>
      <c r="F851">
        <f t="shared" si="69"/>
        <v>42.204620486670144</v>
      </c>
    </row>
    <row r="852" spans="1:6" x14ac:dyDescent="0.2">
      <c r="A852">
        <f>Calc!$B$41/1000+A851</f>
        <v>0.29749999999999927</v>
      </c>
      <c r="B852">
        <f t="shared" si="65"/>
        <v>9.9959999999999924E-2</v>
      </c>
      <c r="C852">
        <f t="shared" si="66"/>
        <v>0</v>
      </c>
      <c r="D852">
        <f t="shared" si="67"/>
        <v>0</v>
      </c>
      <c r="E852">
        <f t="shared" si="68"/>
        <v>0</v>
      </c>
      <c r="F852">
        <f t="shared" si="69"/>
        <v>42.204620486670144</v>
      </c>
    </row>
    <row r="853" spans="1:6" x14ac:dyDescent="0.2">
      <c r="A853">
        <f>Calc!$B$41/1000+A852</f>
        <v>0.29784999999999928</v>
      </c>
      <c r="B853">
        <f t="shared" si="65"/>
        <v>9.9959999999999924E-2</v>
      </c>
      <c r="C853">
        <f t="shared" si="66"/>
        <v>0</v>
      </c>
      <c r="D853">
        <f t="shared" si="67"/>
        <v>0</v>
      </c>
      <c r="E853">
        <f t="shared" si="68"/>
        <v>0</v>
      </c>
      <c r="F853">
        <f t="shared" si="69"/>
        <v>42.204620486670144</v>
      </c>
    </row>
    <row r="854" spans="1:6" x14ac:dyDescent="0.2">
      <c r="A854">
        <f>Calc!$B$41/1000+A853</f>
        <v>0.2981999999999993</v>
      </c>
      <c r="B854">
        <f t="shared" si="65"/>
        <v>9.9959999999999924E-2</v>
      </c>
      <c r="C854">
        <f t="shared" si="66"/>
        <v>0</v>
      </c>
      <c r="D854">
        <f t="shared" si="67"/>
        <v>0</v>
      </c>
      <c r="E854">
        <f t="shared" si="68"/>
        <v>0</v>
      </c>
      <c r="F854">
        <f t="shared" si="69"/>
        <v>42.204620486670144</v>
      </c>
    </row>
    <row r="855" spans="1:6" x14ac:dyDescent="0.2">
      <c r="A855">
        <f>Calc!$B$41/1000+A854</f>
        <v>0.29854999999999932</v>
      </c>
      <c r="B855">
        <f t="shared" si="65"/>
        <v>9.9959999999999924E-2</v>
      </c>
      <c r="C855">
        <f t="shared" si="66"/>
        <v>0</v>
      </c>
      <c r="D855">
        <f t="shared" si="67"/>
        <v>0</v>
      </c>
      <c r="E855">
        <f t="shared" si="68"/>
        <v>0</v>
      </c>
      <c r="F855">
        <f t="shared" si="69"/>
        <v>42.204620486670144</v>
      </c>
    </row>
    <row r="856" spans="1:6" x14ac:dyDescent="0.2">
      <c r="A856">
        <f>Calc!$B$41/1000+A855</f>
        <v>0.29889999999999933</v>
      </c>
      <c r="B856">
        <f t="shared" si="65"/>
        <v>9.9959999999999924E-2</v>
      </c>
      <c r="C856">
        <f t="shared" si="66"/>
        <v>0</v>
      </c>
      <c r="D856">
        <f t="shared" si="67"/>
        <v>0</v>
      </c>
      <c r="E856">
        <f t="shared" si="68"/>
        <v>0</v>
      </c>
      <c r="F856">
        <f t="shared" si="69"/>
        <v>42.204620486670144</v>
      </c>
    </row>
    <row r="857" spans="1:6" x14ac:dyDescent="0.2">
      <c r="A857">
        <f>Calc!$B$41/1000+A856</f>
        <v>0.29924999999999935</v>
      </c>
      <c r="B857">
        <f t="shared" si="65"/>
        <v>9.9959999999999924E-2</v>
      </c>
      <c r="C857">
        <f t="shared" si="66"/>
        <v>0</v>
      </c>
      <c r="D857">
        <f t="shared" si="67"/>
        <v>0</v>
      </c>
      <c r="E857">
        <f t="shared" si="68"/>
        <v>0</v>
      </c>
      <c r="F857">
        <f t="shared" si="69"/>
        <v>42.204620486670144</v>
      </c>
    </row>
    <row r="858" spans="1:6" x14ac:dyDescent="0.2">
      <c r="A858">
        <f>Calc!$B$41/1000+A857</f>
        <v>0.29959999999999937</v>
      </c>
      <c r="B858">
        <f t="shared" si="65"/>
        <v>9.9959999999999924E-2</v>
      </c>
      <c r="C858">
        <f t="shared" si="66"/>
        <v>0</v>
      </c>
      <c r="D858">
        <f t="shared" si="67"/>
        <v>0</v>
      </c>
      <c r="E858">
        <f t="shared" si="68"/>
        <v>0</v>
      </c>
      <c r="F858">
        <f t="shared" si="69"/>
        <v>42.204620486670144</v>
      </c>
    </row>
    <row r="859" spans="1:6" x14ac:dyDescent="0.2">
      <c r="A859">
        <f>Calc!$B$41/1000+A858</f>
        <v>0.29994999999999938</v>
      </c>
      <c r="B859">
        <f t="shared" si="65"/>
        <v>9.9959999999999924E-2</v>
      </c>
      <c r="C859">
        <f t="shared" si="66"/>
        <v>0</v>
      </c>
      <c r="D859">
        <f t="shared" si="67"/>
        <v>0</v>
      </c>
      <c r="E859">
        <f t="shared" si="68"/>
        <v>0</v>
      </c>
      <c r="F859">
        <f t="shared" si="69"/>
        <v>42.204620486670144</v>
      </c>
    </row>
    <row r="860" spans="1:6" x14ac:dyDescent="0.2">
      <c r="A860">
        <f>Calc!$B$41/1000+A859</f>
        <v>0.3002999999999994</v>
      </c>
      <c r="B860">
        <f t="shared" si="65"/>
        <v>9.9959999999999924E-2</v>
      </c>
      <c r="C860">
        <f t="shared" si="66"/>
        <v>0</v>
      </c>
      <c r="D860">
        <f t="shared" si="67"/>
        <v>0</v>
      </c>
      <c r="E860">
        <f t="shared" si="68"/>
        <v>0</v>
      </c>
      <c r="F860">
        <f t="shared" si="69"/>
        <v>42.204620486670144</v>
      </c>
    </row>
    <row r="861" spans="1:6" x14ac:dyDescent="0.2">
      <c r="A861">
        <f>Calc!$B$41/1000+A860</f>
        <v>0.30064999999999942</v>
      </c>
      <c r="B861">
        <f t="shared" si="65"/>
        <v>9.9959999999999924E-2</v>
      </c>
      <c r="C861">
        <f t="shared" si="66"/>
        <v>0</v>
      </c>
      <c r="D861">
        <f t="shared" si="67"/>
        <v>0</v>
      </c>
      <c r="E861">
        <f t="shared" si="68"/>
        <v>0</v>
      </c>
      <c r="F861">
        <f t="shared" si="69"/>
        <v>42.204620486670144</v>
      </c>
    </row>
    <row r="862" spans="1:6" x14ac:dyDescent="0.2">
      <c r="A862">
        <f>Calc!$B$41/1000+A861</f>
        <v>0.30099999999999943</v>
      </c>
      <c r="B862">
        <f t="shared" si="65"/>
        <v>9.9959999999999924E-2</v>
      </c>
      <c r="C862">
        <f t="shared" si="66"/>
        <v>0</v>
      </c>
      <c r="D862">
        <f t="shared" si="67"/>
        <v>0</v>
      </c>
      <c r="E862">
        <f t="shared" si="68"/>
        <v>0</v>
      </c>
      <c r="F862">
        <f t="shared" si="69"/>
        <v>42.204620486670144</v>
      </c>
    </row>
    <row r="863" spans="1:6" x14ac:dyDescent="0.2">
      <c r="A863">
        <f>Calc!$B$41/1000+A862</f>
        <v>0.30134999999999945</v>
      </c>
      <c r="B863">
        <f t="shared" si="65"/>
        <v>9.9959999999999924E-2</v>
      </c>
      <c r="C863">
        <f t="shared" si="66"/>
        <v>0</v>
      </c>
      <c r="D863">
        <f t="shared" si="67"/>
        <v>0</v>
      </c>
      <c r="E863">
        <f t="shared" si="68"/>
        <v>0</v>
      </c>
      <c r="F863">
        <f t="shared" si="69"/>
        <v>42.204620486670144</v>
      </c>
    </row>
    <row r="864" spans="1:6" x14ac:dyDescent="0.2">
      <c r="A864">
        <f>Calc!$B$41/1000+A863</f>
        <v>0.30169999999999947</v>
      </c>
      <c r="B864">
        <f t="shared" si="65"/>
        <v>9.9959999999999924E-2</v>
      </c>
      <c r="C864">
        <f t="shared" si="66"/>
        <v>0</v>
      </c>
      <c r="D864">
        <f t="shared" si="67"/>
        <v>0</v>
      </c>
      <c r="E864">
        <f t="shared" si="68"/>
        <v>0</v>
      </c>
      <c r="F864">
        <f t="shared" si="69"/>
        <v>42.204620486670144</v>
      </c>
    </row>
    <row r="865" spans="1:6" x14ac:dyDescent="0.2">
      <c r="A865">
        <f>Calc!$B$41/1000+A864</f>
        <v>0.30204999999999949</v>
      </c>
      <c r="B865">
        <f t="shared" si="65"/>
        <v>9.9959999999999924E-2</v>
      </c>
      <c r="C865">
        <f t="shared" si="66"/>
        <v>0</v>
      </c>
      <c r="D865">
        <f t="shared" si="67"/>
        <v>0</v>
      </c>
      <c r="E865">
        <f t="shared" si="68"/>
        <v>0</v>
      </c>
      <c r="F865">
        <f t="shared" si="69"/>
        <v>42.204620486670144</v>
      </c>
    </row>
    <row r="866" spans="1:6" x14ac:dyDescent="0.2">
      <c r="A866">
        <f>Calc!$B$41/1000+A865</f>
        <v>0.3023999999999995</v>
      </c>
      <c r="B866">
        <f t="shared" si="65"/>
        <v>9.9959999999999924E-2</v>
      </c>
      <c r="C866">
        <f t="shared" si="66"/>
        <v>0</v>
      </c>
      <c r="D866">
        <f t="shared" si="67"/>
        <v>0</v>
      </c>
      <c r="E866">
        <f t="shared" si="68"/>
        <v>0</v>
      </c>
      <c r="F866">
        <f t="shared" si="69"/>
        <v>42.204620486670144</v>
      </c>
    </row>
    <row r="867" spans="1:6" x14ac:dyDescent="0.2">
      <c r="A867">
        <f>Calc!$B$41/1000+A866</f>
        <v>0.30274999999999952</v>
      </c>
      <c r="B867">
        <f t="shared" si="65"/>
        <v>9.9959999999999924E-2</v>
      </c>
      <c r="C867">
        <f t="shared" si="66"/>
        <v>0</v>
      </c>
      <c r="D867">
        <f t="shared" si="67"/>
        <v>0</v>
      </c>
      <c r="E867">
        <f t="shared" si="68"/>
        <v>0</v>
      </c>
      <c r="F867">
        <f t="shared" si="69"/>
        <v>42.204620486670144</v>
      </c>
    </row>
    <row r="868" spans="1:6" x14ac:dyDescent="0.2">
      <c r="A868">
        <f>Calc!$B$41/1000+A867</f>
        <v>0.30309999999999954</v>
      </c>
      <c r="B868">
        <f t="shared" si="65"/>
        <v>9.9959999999999924E-2</v>
      </c>
      <c r="C868">
        <f t="shared" si="66"/>
        <v>0</v>
      </c>
      <c r="D868">
        <f t="shared" si="67"/>
        <v>0</v>
      </c>
      <c r="E868">
        <f t="shared" si="68"/>
        <v>0</v>
      </c>
      <c r="F868">
        <f t="shared" si="69"/>
        <v>42.204620486670144</v>
      </c>
    </row>
    <row r="869" spans="1:6" x14ac:dyDescent="0.2">
      <c r="A869">
        <f>Calc!$B$41/1000+A868</f>
        <v>0.30344999999999955</v>
      </c>
      <c r="B869">
        <f t="shared" si="65"/>
        <v>9.9959999999999924E-2</v>
      </c>
      <c r="C869">
        <f t="shared" si="66"/>
        <v>0</v>
      </c>
      <c r="D869">
        <f t="shared" si="67"/>
        <v>0</v>
      </c>
      <c r="E869">
        <f t="shared" si="68"/>
        <v>0</v>
      </c>
      <c r="F869">
        <f t="shared" si="69"/>
        <v>42.204620486670144</v>
      </c>
    </row>
    <row r="870" spans="1:6" x14ac:dyDescent="0.2">
      <c r="A870">
        <f>Calc!$B$41/1000+A869</f>
        <v>0.30379999999999957</v>
      </c>
      <c r="B870">
        <f t="shared" si="65"/>
        <v>9.9959999999999924E-2</v>
      </c>
      <c r="C870">
        <f t="shared" si="66"/>
        <v>0</v>
      </c>
      <c r="D870">
        <f t="shared" si="67"/>
        <v>0</v>
      </c>
      <c r="E870">
        <f t="shared" si="68"/>
        <v>0</v>
      </c>
      <c r="F870">
        <f t="shared" si="69"/>
        <v>42.204620486670144</v>
      </c>
    </row>
    <row r="871" spans="1:6" x14ac:dyDescent="0.2">
      <c r="A871">
        <f>Calc!$B$41/1000+A870</f>
        <v>0.30414999999999959</v>
      </c>
      <c r="B871">
        <f t="shared" si="65"/>
        <v>9.9959999999999924E-2</v>
      </c>
      <c r="C871">
        <f t="shared" si="66"/>
        <v>0</v>
      </c>
      <c r="D871">
        <f t="shared" si="67"/>
        <v>0</v>
      </c>
      <c r="E871">
        <f t="shared" si="68"/>
        <v>0</v>
      </c>
      <c r="F871">
        <f t="shared" si="69"/>
        <v>42.204620486670144</v>
      </c>
    </row>
    <row r="872" spans="1:6" x14ac:dyDescent="0.2">
      <c r="A872">
        <f>Calc!$B$41/1000+A871</f>
        <v>0.3044999999999996</v>
      </c>
      <c r="B872">
        <f t="shared" si="65"/>
        <v>9.9959999999999924E-2</v>
      </c>
      <c r="C872">
        <f t="shared" si="66"/>
        <v>0</v>
      </c>
      <c r="D872">
        <f t="shared" si="67"/>
        <v>0</v>
      </c>
      <c r="E872">
        <f t="shared" si="68"/>
        <v>0</v>
      </c>
      <c r="F872">
        <f t="shared" si="69"/>
        <v>42.204620486670144</v>
      </c>
    </row>
    <row r="873" spans="1:6" x14ac:dyDescent="0.2">
      <c r="A873">
        <f>Calc!$B$41/1000+A872</f>
        <v>0.30484999999999962</v>
      </c>
      <c r="B873">
        <f t="shared" si="65"/>
        <v>9.9959999999999924E-2</v>
      </c>
      <c r="C873">
        <f t="shared" si="66"/>
        <v>0</v>
      </c>
      <c r="D873">
        <f t="shared" si="67"/>
        <v>0</v>
      </c>
      <c r="E873">
        <f t="shared" si="68"/>
        <v>0</v>
      </c>
      <c r="F873">
        <f t="shared" si="69"/>
        <v>42.204620486670144</v>
      </c>
    </row>
    <row r="874" spans="1:6" x14ac:dyDescent="0.2">
      <c r="A874">
        <f>Calc!$B$41/1000+A873</f>
        <v>0.30519999999999964</v>
      </c>
      <c r="B874">
        <f t="shared" si="65"/>
        <v>9.9959999999999924E-2</v>
      </c>
      <c r="C874">
        <f t="shared" si="66"/>
        <v>0</v>
      </c>
      <c r="D874">
        <f t="shared" si="67"/>
        <v>0</v>
      </c>
      <c r="E874">
        <f t="shared" si="68"/>
        <v>0</v>
      </c>
      <c r="F874">
        <f t="shared" si="69"/>
        <v>42.204620486670144</v>
      </c>
    </row>
    <row r="875" spans="1:6" x14ac:dyDescent="0.2">
      <c r="A875">
        <f>Calc!$B$41/1000+A874</f>
        <v>0.30554999999999966</v>
      </c>
      <c r="B875">
        <f t="shared" si="65"/>
        <v>9.9959999999999924E-2</v>
      </c>
      <c r="C875">
        <f t="shared" si="66"/>
        <v>0</v>
      </c>
      <c r="D875">
        <f t="shared" si="67"/>
        <v>0</v>
      </c>
      <c r="E875">
        <f t="shared" si="68"/>
        <v>0</v>
      </c>
      <c r="F875">
        <f t="shared" si="69"/>
        <v>42.204620486670144</v>
      </c>
    </row>
    <row r="876" spans="1:6" x14ac:dyDescent="0.2">
      <c r="A876">
        <f>Calc!$B$41/1000+A875</f>
        <v>0.30589999999999967</v>
      </c>
      <c r="B876">
        <f t="shared" si="65"/>
        <v>9.9959999999999924E-2</v>
      </c>
      <c r="C876">
        <f t="shared" si="66"/>
        <v>0</v>
      </c>
      <c r="D876">
        <f t="shared" si="67"/>
        <v>0</v>
      </c>
      <c r="E876">
        <f t="shared" si="68"/>
        <v>0</v>
      </c>
      <c r="F876">
        <f t="shared" si="69"/>
        <v>42.204620486670144</v>
      </c>
    </row>
    <row r="877" spans="1:6" x14ac:dyDescent="0.2">
      <c r="A877">
        <f>Calc!$B$41/1000+A876</f>
        <v>0.30624999999999969</v>
      </c>
      <c r="B877">
        <f t="shared" si="65"/>
        <v>9.9959999999999924E-2</v>
      </c>
      <c r="C877">
        <f t="shared" si="66"/>
        <v>0</v>
      </c>
      <c r="D877">
        <f t="shared" si="67"/>
        <v>0</v>
      </c>
      <c r="E877">
        <f t="shared" si="68"/>
        <v>0</v>
      </c>
      <c r="F877">
        <f t="shared" si="69"/>
        <v>42.204620486670144</v>
      </c>
    </row>
    <row r="878" spans="1:6" x14ac:dyDescent="0.2">
      <c r="A878">
        <f>Calc!$B$41/1000+A877</f>
        <v>0.30659999999999971</v>
      </c>
      <c r="B878">
        <f t="shared" si="65"/>
        <v>9.9959999999999924E-2</v>
      </c>
      <c r="C878">
        <f t="shared" si="66"/>
        <v>0</v>
      </c>
      <c r="D878">
        <f t="shared" si="67"/>
        <v>0</v>
      </c>
      <c r="E878">
        <f t="shared" si="68"/>
        <v>0</v>
      </c>
      <c r="F878">
        <f t="shared" si="69"/>
        <v>42.204620486670144</v>
      </c>
    </row>
    <row r="879" spans="1:6" x14ac:dyDescent="0.2">
      <c r="A879">
        <f>Calc!$B$41/1000+A878</f>
        <v>0.30694999999999972</v>
      </c>
      <c r="B879">
        <f t="shared" si="65"/>
        <v>9.9959999999999924E-2</v>
      </c>
      <c r="C879">
        <f t="shared" si="66"/>
        <v>0</v>
      </c>
      <c r="D879">
        <f t="shared" si="67"/>
        <v>0</v>
      </c>
      <c r="E879">
        <f t="shared" si="68"/>
        <v>0</v>
      </c>
      <c r="F879">
        <f t="shared" si="69"/>
        <v>42.204620486670144</v>
      </c>
    </row>
    <row r="880" spans="1:6" x14ac:dyDescent="0.2">
      <c r="A880">
        <f>Calc!$B$41/1000+A879</f>
        <v>0.30729999999999974</v>
      </c>
      <c r="B880">
        <f t="shared" si="65"/>
        <v>9.9959999999999924E-2</v>
      </c>
      <c r="C880">
        <f t="shared" si="66"/>
        <v>0</v>
      </c>
      <c r="D880">
        <f t="shared" si="67"/>
        <v>0</v>
      </c>
      <c r="E880">
        <f t="shared" si="68"/>
        <v>0</v>
      </c>
      <c r="F880">
        <f t="shared" si="69"/>
        <v>42.204620486670144</v>
      </c>
    </row>
    <row r="881" spans="1:6" x14ac:dyDescent="0.2">
      <c r="A881">
        <f>Calc!$B$41/1000+A880</f>
        <v>0.30764999999999976</v>
      </c>
      <c r="B881">
        <f t="shared" si="65"/>
        <v>9.9959999999999924E-2</v>
      </c>
      <c r="C881">
        <f t="shared" si="66"/>
        <v>0</v>
      </c>
      <c r="D881">
        <f t="shared" si="67"/>
        <v>0</v>
      </c>
      <c r="E881">
        <f t="shared" si="68"/>
        <v>0</v>
      </c>
      <c r="F881">
        <f t="shared" si="69"/>
        <v>42.204620486670144</v>
      </c>
    </row>
    <row r="882" spans="1:6" x14ac:dyDescent="0.2">
      <c r="A882">
        <f>Calc!$B$41/1000+A881</f>
        <v>0.30799999999999977</v>
      </c>
      <c r="B882">
        <f t="shared" si="65"/>
        <v>9.9959999999999924E-2</v>
      </c>
      <c r="C882">
        <f t="shared" si="66"/>
        <v>0</v>
      </c>
      <c r="D882">
        <f t="shared" si="67"/>
        <v>0</v>
      </c>
      <c r="E882">
        <f t="shared" si="68"/>
        <v>0</v>
      </c>
      <c r="F882">
        <f t="shared" si="69"/>
        <v>42.204620486670144</v>
      </c>
    </row>
    <row r="883" spans="1:6" x14ac:dyDescent="0.2">
      <c r="A883">
        <f>Calc!$B$41/1000+A882</f>
        <v>0.30834999999999979</v>
      </c>
      <c r="B883">
        <f t="shared" si="65"/>
        <v>9.9959999999999924E-2</v>
      </c>
      <c r="C883">
        <f t="shared" si="66"/>
        <v>0</v>
      </c>
      <c r="D883">
        <f t="shared" si="67"/>
        <v>0</v>
      </c>
      <c r="E883">
        <f t="shared" si="68"/>
        <v>0</v>
      </c>
      <c r="F883">
        <f t="shared" si="69"/>
        <v>42.204620486670144</v>
      </c>
    </row>
    <row r="884" spans="1:6" x14ac:dyDescent="0.2">
      <c r="A884">
        <f>Calc!$B$41/1000+A883</f>
        <v>0.30869999999999981</v>
      </c>
      <c r="B884">
        <f t="shared" si="65"/>
        <v>9.9959999999999924E-2</v>
      </c>
      <c r="C884">
        <f t="shared" si="66"/>
        <v>0</v>
      </c>
      <c r="D884">
        <f t="shared" si="67"/>
        <v>0</v>
      </c>
      <c r="E884">
        <f t="shared" si="68"/>
        <v>0</v>
      </c>
      <c r="F884">
        <f t="shared" si="69"/>
        <v>42.204620486670144</v>
      </c>
    </row>
    <row r="885" spans="1:6" x14ac:dyDescent="0.2">
      <c r="A885">
        <f>Calc!$B$41/1000+A884</f>
        <v>0.30904999999999982</v>
      </c>
      <c r="B885">
        <f t="shared" si="65"/>
        <v>9.9959999999999924E-2</v>
      </c>
      <c r="C885">
        <f t="shared" si="66"/>
        <v>0</v>
      </c>
      <c r="D885">
        <f t="shared" si="67"/>
        <v>0</v>
      </c>
      <c r="E885">
        <f t="shared" si="68"/>
        <v>0</v>
      </c>
      <c r="F885">
        <f t="shared" si="69"/>
        <v>42.204620486670144</v>
      </c>
    </row>
    <row r="886" spans="1:6" x14ac:dyDescent="0.2">
      <c r="A886">
        <f>Calc!$B$41/1000+A885</f>
        <v>0.30939999999999984</v>
      </c>
      <c r="B886">
        <f t="shared" si="65"/>
        <v>9.9959999999999924E-2</v>
      </c>
      <c r="C886">
        <f t="shared" si="66"/>
        <v>0</v>
      </c>
      <c r="D886">
        <f t="shared" si="67"/>
        <v>0</v>
      </c>
      <c r="E886">
        <f t="shared" si="68"/>
        <v>0</v>
      </c>
      <c r="F886">
        <f t="shared" si="69"/>
        <v>42.204620486670144</v>
      </c>
    </row>
    <row r="887" spans="1:6" x14ac:dyDescent="0.2">
      <c r="A887">
        <f>Calc!$B$41/1000+A886</f>
        <v>0.30974999999999986</v>
      </c>
      <c r="B887">
        <f t="shared" si="65"/>
        <v>9.9959999999999924E-2</v>
      </c>
      <c r="C887">
        <f t="shared" si="66"/>
        <v>0</v>
      </c>
      <c r="D887">
        <f t="shared" si="67"/>
        <v>0</v>
      </c>
      <c r="E887">
        <f t="shared" si="68"/>
        <v>0</v>
      </c>
      <c r="F887">
        <f t="shared" si="69"/>
        <v>42.204620486670144</v>
      </c>
    </row>
    <row r="888" spans="1:6" x14ac:dyDescent="0.2">
      <c r="A888">
        <f>Calc!$B$41/1000+A887</f>
        <v>0.31009999999999988</v>
      </c>
      <c r="B888">
        <f t="shared" si="65"/>
        <v>9.9959999999999924E-2</v>
      </c>
      <c r="C888">
        <f t="shared" si="66"/>
        <v>0</v>
      </c>
      <c r="D888">
        <f t="shared" si="67"/>
        <v>0</v>
      </c>
      <c r="E888">
        <f t="shared" si="68"/>
        <v>0</v>
      </c>
      <c r="F888">
        <f t="shared" si="69"/>
        <v>42.204620486670144</v>
      </c>
    </row>
    <row r="889" spans="1:6" x14ac:dyDescent="0.2">
      <c r="A889">
        <f>Calc!$B$41/1000+A888</f>
        <v>0.31044999999999989</v>
      </c>
      <c r="B889">
        <f t="shared" si="65"/>
        <v>9.9959999999999924E-2</v>
      </c>
      <c r="C889">
        <f t="shared" si="66"/>
        <v>0</v>
      </c>
      <c r="D889">
        <f t="shared" si="67"/>
        <v>0</v>
      </c>
      <c r="E889">
        <f t="shared" si="68"/>
        <v>0</v>
      </c>
      <c r="F889">
        <f t="shared" si="69"/>
        <v>42.204620486670144</v>
      </c>
    </row>
    <row r="890" spans="1:6" x14ac:dyDescent="0.2">
      <c r="A890">
        <f>Calc!$B$41/1000+A889</f>
        <v>0.31079999999999991</v>
      </c>
      <c r="B890">
        <f t="shared" si="65"/>
        <v>9.9959999999999924E-2</v>
      </c>
      <c r="C890">
        <f t="shared" si="66"/>
        <v>0</v>
      </c>
      <c r="D890">
        <f t="shared" si="67"/>
        <v>0</v>
      </c>
      <c r="E890">
        <f t="shared" si="68"/>
        <v>0</v>
      </c>
      <c r="F890">
        <f t="shared" si="69"/>
        <v>42.204620486670144</v>
      </c>
    </row>
    <row r="891" spans="1:6" x14ac:dyDescent="0.2">
      <c r="A891">
        <f>Calc!$B$41/1000+A890</f>
        <v>0.31114999999999993</v>
      </c>
      <c r="B891">
        <f t="shared" si="65"/>
        <v>9.9959999999999924E-2</v>
      </c>
      <c r="C891">
        <f t="shared" si="66"/>
        <v>0</v>
      </c>
      <c r="D891">
        <f t="shared" si="67"/>
        <v>0</v>
      </c>
      <c r="E891">
        <f t="shared" si="68"/>
        <v>0</v>
      </c>
      <c r="F891">
        <f t="shared" si="69"/>
        <v>42.204620486670144</v>
      </c>
    </row>
    <row r="892" spans="1:6" x14ac:dyDescent="0.2">
      <c r="A892">
        <f>Calc!$B$41/1000+A891</f>
        <v>0.31149999999999994</v>
      </c>
      <c r="B892">
        <f t="shared" si="65"/>
        <v>9.9959999999999924E-2</v>
      </c>
      <c r="C892">
        <f t="shared" si="66"/>
        <v>0</v>
      </c>
      <c r="D892">
        <f t="shared" si="67"/>
        <v>0</v>
      </c>
      <c r="E892">
        <f t="shared" si="68"/>
        <v>0</v>
      </c>
      <c r="F892">
        <f t="shared" si="69"/>
        <v>42.204620486670144</v>
      </c>
    </row>
    <row r="893" spans="1:6" x14ac:dyDescent="0.2">
      <c r="A893">
        <f>Calc!$B$41/1000+A892</f>
        <v>0.31184999999999996</v>
      </c>
      <c r="B893">
        <f t="shared" si="65"/>
        <v>9.9959999999999924E-2</v>
      </c>
      <c r="C893">
        <f t="shared" si="66"/>
        <v>0</v>
      </c>
      <c r="D893">
        <f t="shared" si="67"/>
        <v>0</v>
      </c>
      <c r="E893">
        <f t="shared" si="68"/>
        <v>0</v>
      </c>
      <c r="F893">
        <f t="shared" si="69"/>
        <v>42.204620486670144</v>
      </c>
    </row>
    <row r="894" spans="1:6" x14ac:dyDescent="0.2">
      <c r="A894">
        <f>Calc!$B$41/1000+A893</f>
        <v>0.31219999999999998</v>
      </c>
      <c r="B894">
        <f t="shared" si="65"/>
        <v>9.9959999999999924E-2</v>
      </c>
      <c r="C894">
        <f t="shared" si="66"/>
        <v>0</v>
      </c>
      <c r="D894">
        <f t="shared" si="67"/>
        <v>0</v>
      </c>
      <c r="E894">
        <f t="shared" si="68"/>
        <v>0</v>
      </c>
      <c r="F894">
        <f t="shared" si="69"/>
        <v>42.204620486670144</v>
      </c>
    </row>
    <row r="895" spans="1:6" x14ac:dyDescent="0.2">
      <c r="A895">
        <f>Calc!$B$41/1000+A894</f>
        <v>0.31254999999999999</v>
      </c>
      <c r="B895">
        <f t="shared" si="65"/>
        <v>9.9959999999999924E-2</v>
      </c>
      <c r="C895">
        <f t="shared" si="66"/>
        <v>0</v>
      </c>
      <c r="D895">
        <f t="shared" si="67"/>
        <v>0</v>
      </c>
      <c r="E895">
        <f t="shared" si="68"/>
        <v>0</v>
      </c>
      <c r="F895">
        <f t="shared" si="69"/>
        <v>42.204620486670144</v>
      </c>
    </row>
    <row r="896" spans="1:6" x14ac:dyDescent="0.2">
      <c r="A896">
        <f>Calc!$B$41/1000+A895</f>
        <v>0.31290000000000001</v>
      </c>
      <c r="B896">
        <f t="shared" si="65"/>
        <v>9.9959999999999924E-2</v>
      </c>
      <c r="C896">
        <f t="shared" si="66"/>
        <v>0</v>
      </c>
      <c r="D896">
        <f t="shared" si="67"/>
        <v>0</v>
      </c>
      <c r="E896">
        <f t="shared" si="68"/>
        <v>0</v>
      </c>
      <c r="F896">
        <f t="shared" si="69"/>
        <v>42.204620486670144</v>
      </c>
    </row>
    <row r="897" spans="1:6" x14ac:dyDescent="0.2">
      <c r="A897">
        <f>Calc!$B$41/1000+A896</f>
        <v>0.31325000000000003</v>
      </c>
      <c r="B897">
        <f t="shared" si="65"/>
        <v>9.9959999999999924E-2</v>
      </c>
      <c r="C897">
        <f t="shared" si="66"/>
        <v>0</v>
      </c>
      <c r="D897">
        <f t="shared" si="67"/>
        <v>0</v>
      </c>
      <c r="E897">
        <f t="shared" si="68"/>
        <v>0</v>
      </c>
      <c r="F897">
        <f t="shared" si="69"/>
        <v>42.204620486670144</v>
      </c>
    </row>
    <row r="898" spans="1:6" x14ac:dyDescent="0.2">
      <c r="A898">
        <f>Calc!$B$41/1000+A897</f>
        <v>0.31360000000000005</v>
      </c>
      <c r="B898">
        <f t="shared" si="65"/>
        <v>9.9959999999999924E-2</v>
      </c>
      <c r="C898">
        <f t="shared" si="66"/>
        <v>0</v>
      </c>
      <c r="D898">
        <f t="shared" si="67"/>
        <v>0</v>
      </c>
      <c r="E898">
        <f t="shared" si="68"/>
        <v>0</v>
      </c>
      <c r="F898">
        <f t="shared" si="69"/>
        <v>42.204620486670144</v>
      </c>
    </row>
    <row r="899" spans="1:6" x14ac:dyDescent="0.2">
      <c r="A899">
        <f>Calc!$B$41/1000+A898</f>
        <v>0.31395000000000006</v>
      </c>
      <c r="B899">
        <f t="shared" si="65"/>
        <v>9.9959999999999924E-2</v>
      </c>
      <c r="C899">
        <f t="shared" si="66"/>
        <v>0</v>
      </c>
      <c r="D899">
        <f t="shared" si="67"/>
        <v>0</v>
      </c>
      <c r="E899">
        <f t="shared" si="68"/>
        <v>0</v>
      </c>
      <c r="F899">
        <f t="shared" si="69"/>
        <v>42.204620486670144</v>
      </c>
    </row>
    <row r="900" spans="1:6" x14ac:dyDescent="0.2">
      <c r="A900">
        <f>Calc!$B$41/1000+A899</f>
        <v>0.31430000000000008</v>
      </c>
      <c r="B900">
        <f t="shared" ref="B900:B963" si="70">C900*$A$3+B899</f>
        <v>9.9959999999999924E-2</v>
      </c>
      <c r="C900">
        <f t="shared" ref="C900:C963" si="71">IF(ISODD(VLOOKUP(A900,$M$4:$Q$15,5,TRUE)),C899+D900*$A$3,VLOOKUP(A900,$M$4:$Q$15,2,TRUE))</f>
        <v>0</v>
      </c>
      <c r="D900">
        <f t="shared" ref="D900:D963" si="72">VLOOKUP(A900,$M$4:$P$15,4,TRUE)</f>
        <v>0</v>
      </c>
      <c r="E900">
        <f t="shared" ref="E900:E963" si="73">VLOOKUP(A900,$M$4:$P$15,3,TRUE)</f>
        <v>0</v>
      </c>
      <c r="F900">
        <f t="shared" ref="F900:F963" si="74">IF(C900*E900&gt;=0,F899,F899+ABS(C900*E900*0.5*$A$3))</f>
        <v>42.204620486670144</v>
      </c>
    </row>
    <row r="901" spans="1:6" x14ac:dyDescent="0.2">
      <c r="A901">
        <f>Calc!$B$41/1000+A900</f>
        <v>0.3146500000000001</v>
      </c>
      <c r="B901">
        <f t="shared" si="70"/>
        <v>9.9959999999999924E-2</v>
      </c>
      <c r="C901">
        <f t="shared" si="71"/>
        <v>0</v>
      </c>
      <c r="D901">
        <f t="shared" si="72"/>
        <v>0</v>
      </c>
      <c r="E901">
        <f t="shared" si="73"/>
        <v>0</v>
      </c>
      <c r="F901">
        <f t="shared" si="74"/>
        <v>42.204620486670144</v>
      </c>
    </row>
    <row r="902" spans="1:6" x14ac:dyDescent="0.2">
      <c r="A902">
        <f>Calc!$B$41/1000+A901</f>
        <v>0.31500000000000011</v>
      </c>
      <c r="B902">
        <f t="shared" si="70"/>
        <v>9.9959999999999924E-2</v>
      </c>
      <c r="C902">
        <f t="shared" si="71"/>
        <v>0</v>
      </c>
      <c r="D902">
        <f t="shared" si="72"/>
        <v>0</v>
      </c>
      <c r="E902">
        <f t="shared" si="73"/>
        <v>0</v>
      </c>
      <c r="F902">
        <f t="shared" si="74"/>
        <v>42.204620486670144</v>
      </c>
    </row>
    <row r="903" spans="1:6" x14ac:dyDescent="0.2">
      <c r="A903">
        <f>Calc!$B$41/1000+A902</f>
        <v>0.31535000000000013</v>
      </c>
      <c r="B903">
        <f t="shared" si="70"/>
        <v>9.9959999999999924E-2</v>
      </c>
      <c r="C903">
        <f t="shared" si="71"/>
        <v>0</v>
      </c>
      <c r="D903">
        <f t="shared" si="72"/>
        <v>0</v>
      </c>
      <c r="E903">
        <f t="shared" si="73"/>
        <v>0</v>
      </c>
      <c r="F903">
        <f t="shared" si="74"/>
        <v>42.204620486670144</v>
      </c>
    </row>
    <row r="904" spans="1:6" x14ac:dyDescent="0.2">
      <c r="A904">
        <f>Calc!$B$41/1000+A903</f>
        <v>0.31570000000000015</v>
      </c>
      <c r="B904">
        <f t="shared" si="70"/>
        <v>9.9959999999999924E-2</v>
      </c>
      <c r="C904">
        <f t="shared" si="71"/>
        <v>0</v>
      </c>
      <c r="D904">
        <f t="shared" si="72"/>
        <v>0</v>
      </c>
      <c r="E904">
        <f t="shared" si="73"/>
        <v>0</v>
      </c>
      <c r="F904">
        <f t="shared" si="74"/>
        <v>42.204620486670144</v>
      </c>
    </row>
    <row r="905" spans="1:6" x14ac:dyDescent="0.2">
      <c r="A905">
        <f>Calc!$B$41/1000+A904</f>
        <v>0.31605000000000016</v>
      </c>
      <c r="B905">
        <f t="shared" si="70"/>
        <v>9.9959999999999924E-2</v>
      </c>
      <c r="C905">
        <f t="shared" si="71"/>
        <v>0</v>
      </c>
      <c r="D905">
        <f t="shared" si="72"/>
        <v>0</v>
      </c>
      <c r="E905">
        <f t="shared" si="73"/>
        <v>0</v>
      </c>
      <c r="F905">
        <f t="shared" si="74"/>
        <v>42.204620486670144</v>
      </c>
    </row>
    <row r="906" spans="1:6" x14ac:dyDescent="0.2">
      <c r="A906">
        <f>Calc!$B$41/1000+A905</f>
        <v>0.31640000000000018</v>
      </c>
      <c r="B906">
        <f t="shared" si="70"/>
        <v>9.9959999999999924E-2</v>
      </c>
      <c r="C906">
        <f t="shared" si="71"/>
        <v>0</v>
      </c>
      <c r="D906">
        <f t="shared" si="72"/>
        <v>0</v>
      </c>
      <c r="E906">
        <f t="shared" si="73"/>
        <v>0</v>
      </c>
      <c r="F906">
        <f t="shared" si="74"/>
        <v>42.204620486670144</v>
      </c>
    </row>
    <row r="907" spans="1:6" x14ac:dyDescent="0.2">
      <c r="A907">
        <f>Calc!$B$41/1000+A906</f>
        <v>0.3167500000000002</v>
      </c>
      <c r="B907">
        <f t="shared" si="70"/>
        <v>9.9959999999999924E-2</v>
      </c>
      <c r="C907">
        <f t="shared" si="71"/>
        <v>0</v>
      </c>
      <c r="D907">
        <f t="shared" si="72"/>
        <v>0</v>
      </c>
      <c r="E907">
        <f t="shared" si="73"/>
        <v>0</v>
      </c>
      <c r="F907">
        <f t="shared" si="74"/>
        <v>42.204620486670144</v>
      </c>
    </row>
    <row r="908" spans="1:6" x14ac:dyDescent="0.2">
      <c r="A908">
        <f>Calc!$B$41/1000+A907</f>
        <v>0.31710000000000022</v>
      </c>
      <c r="B908">
        <f t="shared" si="70"/>
        <v>9.9959999999999924E-2</v>
      </c>
      <c r="C908">
        <f t="shared" si="71"/>
        <v>0</v>
      </c>
      <c r="D908">
        <f t="shared" si="72"/>
        <v>0</v>
      </c>
      <c r="E908">
        <f t="shared" si="73"/>
        <v>0</v>
      </c>
      <c r="F908">
        <f t="shared" si="74"/>
        <v>42.204620486670144</v>
      </c>
    </row>
    <row r="909" spans="1:6" x14ac:dyDescent="0.2">
      <c r="A909">
        <f>Calc!$B$41/1000+A908</f>
        <v>0.31745000000000023</v>
      </c>
      <c r="B909">
        <f t="shared" si="70"/>
        <v>9.9959999999999924E-2</v>
      </c>
      <c r="C909">
        <f t="shared" si="71"/>
        <v>0</v>
      </c>
      <c r="D909">
        <f t="shared" si="72"/>
        <v>0</v>
      </c>
      <c r="E909">
        <f t="shared" si="73"/>
        <v>0</v>
      </c>
      <c r="F909">
        <f t="shared" si="74"/>
        <v>42.204620486670144</v>
      </c>
    </row>
    <row r="910" spans="1:6" x14ac:dyDescent="0.2">
      <c r="A910">
        <f>Calc!$B$41/1000+A909</f>
        <v>0.31780000000000025</v>
      </c>
      <c r="B910">
        <f t="shared" si="70"/>
        <v>9.9959999999999924E-2</v>
      </c>
      <c r="C910">
        <f t="shared" si="71"/>
        <v>0</v>
      </c>
      <c r="D910">
        <f t="shared" si="72"/>
        <v>0</v>
      </c>
      <c r="E910">
        <f t="shared" si="73"/>
        <v>0</v>
      </c>
      <c r="F910">
        <f t="shared" si="74"/>
        <v>42.204620486670144</v>
      </c>
    </row>
    <row r="911" spans="1:6" x14ac:dyDescent="0.2">
      <c r="A911">
        <f>Calc!$B$41/1000+A910</f>
        <v>0.31815000000000027</v>
      </c>
      <c r="B911">
        <f t="shared" si="70"/>
        <v>9.9959999999999924E-2</v>
      </c>
      <c r="C911">
        <f t="shared" si="71"/>
        <v>0</v>
      </c>
      <c r="D911">
        <f t="shared" si="72"/>
        <v>0</v>
      </c>
      <c r="E911">
        <f t="shared" si="73"/>
        <v>0</v>
      </c>
      <c r="F911">
        <f t="shared" si="74"/>
        <v>42.204620486670144</v>
      </c>
    </row>
    <row r="912" spans="1:6" x14ac:dyDescent="0.2">
      <c r="A912">
        <f>Calc!$B$41/1000+A911</f>
        <v>0.31850000000000028</v>
      </c>
      <c r="B912">
        <f t="shared" si="70"/>
        <v>9.9959999999999924E-2</v>
      </c>
      <c r="C912">
        <f t="shared" si="71"/>
        <v>0</v>
      </c>
      <c r="D912">
        <f t="shared" si="72"/>
        <v>0</v>
      </c>
      <c r="E912">
        <f t="shared" si="73"/>
        <v>0</v>
      </c>
      <c r="F912">
        <f t="shared" si="74"/>
        <v>42.204620486670144</v>
      </c>
    </row>
    <row r="913" spans="1:6" x14ac:dyDescent="0.2">
      <c r="A913">
        <f>Calc!$B$41/1000+A912</f>
        <v>0.3188500000000003</v>
      </c>
      <c r="B913">
        <f t="shared" si="70"/>
        <v>9.9959999999999924E-2</v>
      </c>
      <c r="C913">
        <f t="shared" si="71"/>
        <v>0</v>
      </c>
      <c r="D913">
        <f t="shared" si="72"/>
        <v>0</v>
      </c>
      <c r="E913">
        <f t="shared" si="73"/>
        <v>0</v>
      </c>
      <c r="F913">
        <f t="shared" si="74"/>
        <v>42.204620486670144</v>
      </c>
    </row>
    <row r="914" spans="1:6" x14ac:dyDescent="0.2">
      <c r="A914">
        <f>Calc!$B$41/1000+A913</f>
        <v>0.31920000000000032</v>
      </c>
      <c r="B914">
        <f t="shared" si="70"/>
        <v>9.9959999999999924E-2</v>
      </c>
      <c r="C914">
        <f t="shared" si="71"/>
        <v>0</v>
      </c>
      <c r="D914">
        <f t="shared" si="72"/>
        <v>0</v>
      </c>
      <c r="E914">
        <f t="shared" si="73"/>
        <v>0</v>
      </c>
      <c r="F914">
        <f t="shared" si="74"/>
        <v>42.204620486670144</v>
      </c>
    </row>
    <row r="915" spans="1:6" x14ac:dyDescent="0.2">
      <c r="A915">
        <f>Calc!$B$41/1000+A914</f>
        <v>0.31955000000000033</v>
      </c>
      <c r="B915">
        <f t="shared" si="70"/>
        <v>9.9959999999999924E-2</v>
      </c>
      <c r="C915">
        <f t="shared" si="71"/>
        <v>0</v>
      </c>
      <c r="D915">
        <f t="shared" si="72"/>
        <v>0</v>
      </c>
      <c r="E915">
        <f t="shared" si="73"/>
        <v>0</v>
      </c>
      <c r="F915">
        <f t="shared" si="74"/>
        <v>42.204620486670144</v>
      </c>
    </row>
    <row r="916" spans="1:6" x14ac:dyDescent="0.2">
      <c r="A916">
        <f>Calc!$B$41/1000+A915</f>
        <v>0.31990000000000035</v>
      </c>
      <c r="B916">
        <f t="shared" si="70"/>
        <v>9.9959999999999924E-2</v>
      </c>
      <c r="C916">
        <f t="shared" si="71"/>
        <v>0</v>
      </c>
      <c r="D916">
        <f t="shared" si="72"/>
        <v>0</v>
      </c>
      <c r="E916">
        <f t="shared" si="73"/>
        <v>0</v>
      </c>
      <c r="F916">
        <f t="shared" si="74"/>
        <v>42.204620486670144</v>
      </c>
    </row>
    <row r="917" spans="1:6" x14ac:dyDescent="0.2">
      <c r="A917">
        <f>Calc!$B$41/1000+A916</f>
        <v>0.32025000000000037</v>
      </c>
      <c r="B917">
        <f t="shared" si="70"/>
        <v>9.9959999999999924E-2</v>
      </c>
      <c r="C917">
        <f t="shared" si="71"/>
        <v>0</v>
      </c>
      <c r="D917">
        <f t="shared" si="72"/>
        <v>0</v>
      </c>
      <c r="E917">
        <f t="shared" si="73"/>
        <v>0</v>
      </c>
      <c r="F917">
        <f t="shared" si="74"/>
        <v>42.204620486670144</v>
      </c>
    </row>
    <row r="918" spans="1:6" x14ac:dyDescent="0.2">
      <c r="A918">
        <f>Calc!$B$41/1000+A917</f>
        <v>0.32060000000000038</v>
      </c>
      <c r="B918">
        <f t="shared" si="70"/>
        <v>9.9959999999999924E-2</v>
      </c>
      <c r="C918">
        <f t="shared" si="71"/>
        <v>0</v>
      </c>
      <c r="D918">
        <f t="shared" si="72"/>
        <v>0</v>
      </c>
      <c r="E918">
        <f t="shared" si="73"/>
        <v>0</v>
      </c>
      <c r="F918">
        <f t="shared" si="74"/>
        <v>42.204620486670144</v>
      </c>
    </row>
    <row r="919" spans="1:6" x14ac:dyDescent="0.2">
      <c r="A919">
        <f>Calc!$B$41/1000+A918</f>
        <v>0.3209500000000004</v>
      </c>
      <c r="B919">
        <f t="shared" si="70"/>
        <v>9.9959999999999924E-2</v>
      </c>
      <c r="C919">
        <f t="shared" si="71"/>
        <v>0</v>
      </c>
      <c r="D919">
        <f t="shared" si="72"/>
        <v>0</v>
      </c>
      <c r="E919">
        <f t="shared" si="73"/>
        <v>0</v>
      </c>
      <c r="F919">
        <f t="shared" si="74"/>
        <v>42.204620486670144</v>
      </c>
    </row>
    <row r="920" spans="1:6" x14ac:dyDescent="0.2">
      <c r="A920">
        <f>Calc!$B$41/1000+A919</f>
        <v>0.32130000000000042</v>
      </c>
      <c r="B920">
        <f t="shared" si="70"/>
        <v>9.9959999999999924E-2</v>
      </c>
      <c r="C920">
        <f t="shared" si="71"/>
        <v>0</v>
      </c>
      <c r="D920">
        <f t="shared" si="72"/>
        <v>0</v>
      </c>
      <c r="E920">
        <f t="shared" si="73"/>
        <v>0</v>
      </c>
      <c r="F920">
        <f t="shared" si="74"/>
        <v>42.204620486670144</v>
      </c>
    </row>
    <row r="921" spans="1:6" x14ac:dyDescent="0.2">
      <c r="A921">
        <f>Calc!$B$41/1000+A920</f>
        <v>0.32165000000000044</v>
      </c>
      <c r="B921">
        <f t="shared" si="70"/>
        <v>9.9959999999999924E-2</v>
      </c>
      <c r="C921">
        <f t="shared" si="71"/>
        <v>0</v>
      </c>
      <c r="D921">
        <f t="shared" si="72"/>
        <v>0</v>
      </c>
      <c r="E921">
        <f t="shared" si="73"/>
        <v>0</v>
      </c>
      <c r="F921">
        <f t="shared" si="74"/>
        <v>42.204620486670144</v>
      </c>
    </row>
    <row r="922" spans="1:6" x14ac:dyDescent="0.2">
      <c r="A922">
        <f>Calc!$B$41/1000+A921</f>
        <v>0.32200000000000045</v>
      </c>
      <c r="B922">
        <f t="shared" si="70"/>
        <v>9.9959999999999924E-2</v>
      </c>
      <c r="C922">
        <f t="shared" si="71"/>
        <v>0</v>
      </c>
      <c r="D922">
        <f t="shared" si="72"/>
        <v>0</v>
      </c>
      <c r="E922">
        <f t="shared" si="73"/>
        <v>0</v>
      </c>
      <c r="F922">
        <f t="shared" si="74"/>
        <v>42.204620486670144</v>
      </c>
    </row>
    <row r="923" spans="1:6" x14ac:dyDescent="0.2">
      <c r="A923">
        <f>Calc!$B$41/1000+A922</f>
        <v>0.32235000000000047</v>
      </c>
      <c r="B923">
        <f t="shared" si="70"/>
        <v>9.9959999999999924E-2</v>
      </c>
      <c r="C923">
        <f t="shared" si="71"/>
        <v>0</v>
      </c>
      <c r="D923">
        <f t="shared" si="72"/>
        <v>0</v>
      </c>
      <c r="E923">
        <f t="shared" si="73"/>
        <v>0</v>
      </c>
      <c r="F923">
        <f t="shared" si="74"/>
        <v>42.204620486670144</v>
      </c>
    </row>
    <row r="924" spans="1:6" x14ac:dyDescent="0.2">
      <c r="A924">
        <f>Calc!$B$41/1000+A923</f>
        <v>0.32270000000000049</v>
      </c>
      <c r="B924">
        <f t="shared" si="70"/>
        <v>9.9959999999999924E-2</v>
      </c>
      <c r="C924">
        <f t="shared" si="71"/>
        <v>0</v>
      </c>
      <c r="D924">
        <f t="shared" si="72"/>
        <v>0</v>
      </c>
      <c r="E924">
        <f t="shared" si="73"/>
        <v>0</v>
      </c>
      <c r="F924">
        <f t="shared" si="74"/>
        <v>42.204620486670144</v>
      </c>
    </row>
    <row r="925" spans="1:6" x14ac:dyDescent="0.2">
      <c r="A925">
        <f>Calc!$B$41/1000+A924</f>
        <v>0.3230500000000005</v>
      </c>
      <c r="B925">
        <f t="shared" si="70"/>
        <v>9.9959999999999924E-2</v>
      </c>
      <c r="C925">
        <f t="shared" si="71"/>
        <v>0</v>
      </c>
      <c r="D925">
        <f t="shared" si="72"/>
        <v>0</v>
      </c>
      <c r="E925">
        <f t="shared" si="73"/>
        <v>0</v>
      </c>
      <c r="F925">
        <f t="shared" si="74"/>
        <v>42.204620486670144</v>
      </c>
    </row>
    <row r="926" spans="1:6" x14ac:dyDescent="0.2">
      <c r="A926">
        <f>Calc!$B$41/1000+A925</f>
        <v>0.32340000000000052</v>
      </c>
      <c r="B926">
        <f t="shared" si="70"/>
        <v>9.9959999999999924E-2</v>
      </c>
      <c r="C926">
        <f t="shared" si="71"/>
        <v>0</v>
      </c>
      <c r="D926">
        <f t="shared" si="72"/>
        <v>0</v>
      </c>
      <c r="E926">
        <f t="shared" si="73"/>
        <v>0</v>
      </c>
      <c r="F926">
        <f t="shared" si="74"/>
        <v>42.204620486670144</v>
      </c>
    </row>
    <row r="927" spans="1:6" x14ac:dyDescent="0.2">
      <c r="A927">
        <f>Calc!$B$41/1000+A926</f>
        <v>0.32375000000000054</v>
      </c>
      <c r="B927">
        <f t="shared" si="70"/>
        <v>9.9959999999999924E-2</v>
      </c>
      <c r="C927">
        <f t="shared" si="71"/>
        <v>0</v>
      </c>
      <c r="D927">
        <f t="shared" si="72"/>
        <v>0</v>
      </c>
      <c r="E927">
        <f t="shared" si="73"/>
        <v>0</v>
      </c>
      <c r="F927">
        <f t="shared" si="74"/>
        <v>42.204620486670144</v>
      </c>
    </row>
    <row r="928" spans="1:6" x14ac:dyDescent="0.2">
      <c r="A928">
        <f>Calc!$B$41/1000+A927</f>
        <v>0.32410000000000055</v>
      </c>
      <c r="B928">
        <f t="shared" si="70"/>
        <v>9.9959999999999924E-2</v>
      </c>
      <c r="C928">
        <f t="shared" si="71"/>
        <v>0</v>
      </c>
      <c r="D928">
        <f t="shared" si="72"/>
        <v>0</v>
      </c>
      <c r="E928">
        <f t="shared" si="73"/>
        <v>0</v>
      </c>
      <c r="F928">
        <f t="shared" si="74"/>
        <v>42.204620486670144</v>
      </c>
    </row>
    <row r="929" spans="1:6" x14ac:dyDescent="0.2">
      <c r="A929">
        <f>Calc!$B$41/1000+A928</f>
        <v>0.32445000000000057</v>
      </c>
      <c r="B929">
        <f t="shared" si="70"/>
        <v>9.9959999999999924E-2</v>
      </c>
      <c r="C929">
        <f t="shared" si="71"/>
        <v>0</v>
      </c>
      <c r="D929">
        <f t="shared" si="72"/>
        <v>0</v>
      </c>
      <c r="E929">
        <f t="shared" si="73"/>
        <v>0</v>
      </c>
      <c r="F929">
        <f t="shared" si="74"/>
        <v>42.204620486670144</v>
      </c>
    </row>
    <row r="930" spans="1:6" x14ac:dyDescent="0.2">
      <c r="A930">
        <f>Calc!$B$41/1000+A929</f>
        <v>0.32480000000000059</v>
      </c>
      <c r="B930">
        <f t="shared" si="70"/>
        <v>9.9959999999999924E-2</v>
      </c>
      <c r="C930">
        <f t="shared" si="71"/>
        <v>0</v>
      </c>
      <c r="D930">
        <f t="shared" si="72"/>
        <v>0</v>
      </c>
      <c r="E930">
        <f t="shared" si="73"/>
        <v>0</v>
      </c>
      <c r="F930">
        <f t="shared" si="74"/>
        <v>42.204620486670144</v>
      </c>
    </row>
    <row r="931" spans="1:6" x14ac:dyDescent="0.2">
      <c r="A931">
        <f>Calc!$B$41/1000+A930</f>
        <v>0.32515000000000061</v>
      </c>
      <c r="B931">
        <f t="shared" si="70"/>
        <v>9.9959999999999924E-2</v>
      </c>
      <c r="C931">
        <f t="shared" si="71"/>
        <v>0</v>
      </c>
      <c r="D931">
        <f t="shared" si="72"/>
        <v>0</v>
      </c>
      <c r="E931">
        <f t="shared" si="73"/>
        <v>0</v>
      </c>
      <c r="F931">
        <f t="shared" si="74"/>
        <v>42.204620486670144</v>
      </c>
    </row>
    <row r="932" spans="1:6" x14ac:dyDescent="0.2">
      <c r="A932">
        <f>Calc!$B$41/1000+A931</f>
        <v>0.32550000000000062</v>
      </c>
      <c r="B932">
        <f t="shared" si="70"/>
        <v>9.9959999999999924E-2</v>
      </c>
      <c r="C932">
        <f t="shared" si="71"/>
        <v>0</v>
      </c>
      <c r="D932">
        <f t="shared" si="72"/>
        <v>0</v>
      </c>
      <c r="E932">
        <f t="shared" si="73"/>
        <v>0</v>
      </c>
      <c r="F932">
        <f t="shared" si="74"/>
        <v>42.204620486670144</v>
      </c>
    </row>
    <row r="933" spans="1:6" x14ac:dyDescent="0.2">
      <c r="A933">
        <f>Calc!$B$41/1000+A932</f>
        <v>0.32585000000000064</v>
      </c>
      <c r="B933">
        <f t="shared" si="70"/>
        <v>9.9959999999999924E-2</v>
      </c>
      <c r="C933">
        <f t="shared" si="71"/>
        <v>0</v>
      </c>
      <c r="D933">
        <f t="shared" si="72"/>
        <v>0</v>
      </c>
      <c r="E933">
        <f t="shared" si="73"/>
        <v>0</v>
      </c>
      <c r="F933">
        <f t="shared" si="74"/>
        <v>42.204620486670144</v>
      </c>
    </row>
    <row r="934" spans="1:6" x14ac:dyDescent="0.2">
      <c r="A934">
        <f>Calc!$B$41/1000+A933</f>
        <v>0.32620000000000066</v>
      </c>
      <c r="B934">
        <f t="shared" si="70"/>
        <v>9.9959999999999924E-2</v>
      </c>
      <c r="C934">
        <f t="shared" si="71"/>
        <v>0</v>
      </c>
      <c r="D934">
        <f t="shared" si="72"/>
        <v>0</v>
      </c>
      <c r="E934">
        <f t="shared" si="73"/>
        <v>0</v>
      </c>
      <c r="F934">
        <f t="shared" si="74"/>
        <v>42.204620486670144</v>
      </c>
    </row>
    <row r="935" spans="1:6" x14ac:dyDescent="0.2">
      <c r="A935">
        <f>Calc!$B$41/1000+A934</f>
        <v>0.32655000000000067</v>
      </c>
      <c r="B935">
        <f t="shared" si="70"/>
        <v>9.9959999999999924E-2</v>
      </c>
      <c r="C935">
        <f t="shared" si="71"/>
        <v>0</v>
      </c>
      <c r="D935">
        <f t="shared" si="72"/>
        <v>0</v>
      </c>
      <c r="E935">
        <f t="shared" si="73"/>
        <v>0</v>
      </c>
      <c r="F935">
        <f t="shared" si="74"/>
        <v>42.204620486670144</v>
      </c>
    </row>
    <row r="936" spans="1:6" x14ac:dyDescent="0.2">
      <c r="A936">
        <f>Calc!$B$41/1000+A935</f>
        <v>0.32690000000000069</v>
      </c>
      <c r="B936">
        <f t="shared" si="70"/>
        <v>9.9959999999999924E-2</v>
      </c>
      <c r="C936">
        <f t="shared" si="71"/>
        <v>0</v>
      </c>
      <c r="D936">
        <f t="shared" si="72"/>
        <v>0</v>
      </c>
      <c r="E936">
        <f t="shared" si="73"/>
        <v>0</v>
      </c>
      <c r="F936">
        <f t="shared" si="74"/>
        <v>42.204620486670144</v>
      </c>
    </row>
    <row r="937" spans="1:6" x14ac:dyDescent="0.2">
      <c r="A937">
        <f>Calc!$B$41/1000+A936</f>
        <v>0.32725000000000071</v>
      </c>
      <c r="B937">
        <f t="shared" si="70"/>
        <v>9.9959999999999924E-2</v>
      </c>
      <c r="C937">
        <f t="shared" si="71"/>
        <v>0</v>
      </c>
      <c r="D937">
        <f t="shared" si="72"/>
        <v>0</v>
      </c>
      <c r="E937">
        <f t="shared" si="73"/>
        <v>0</v>
      </c>
      <c r="F937">
        <f t="shared" si="74"/>
        <v>42.204620486670144</v>
      </c>
    </row>
    <row r="938" spans="1:6" x14ac:dyDescent="0.2">
      <c r="A938">
        <f>Calc!$B$41/1000+A937</f>
        <v>0.32760000000000072</v>
      </c>
      <c r="B938">
        <f t="shared" si="70"/>
        <v>9.9959999999999924E-2</v>
      </c>
      <c r="C938">
        <f t="shared" si="71"/>
        <v>0</v>
      </c>
      <c r="D938">
        <f t="shared" si="72"/>
        <v>0</v>
      </c>
      <c r="E938">
        <f t="shared" si="73"/>
        <v>0</v>
      </c>
      <c r="F938">
        <f t="shared" si="74"/>
        <v>42.204620486670144</v>
      </c>
    </row>
    <row r="939" spans="1:6" x14ac:dyDescent="0.2">
      <c r="A939">
        <f>Calc!$B$41/1000+A938</f>
        <v>0.32795000000000074</v>
      </c>
      <c r="B939">
        <f t="shared" si="70"/>
        <v>9.9959999999999924E-2</v>
      </c>
      <c r="C939">
        <f t="shared" si="71"/>
        <v>0</v>
      </c>
      <c r="D939">
        <f t="shared" si="72"/>
        <v>0</v>
      </c>
      <c r="E939">
        <f t="shared" si="73"/>
        <v>0</v>
      </c>
      <c r="F939">
        <f t="shared" si="74"/>
        <v>42.204620486670144</v>
      </c>
    </row>
    <row r="940" spans="1:6" x14ac:dyDescent="0.2">
      <c r="A940">
        <f>Calc!$B$41/1000+A939</f>
        <v>0.32830000000000076</v>
      </c>
      <c r="B940">
        <f t="shared" si="70"/>
        <v>9.9959999999999924E-2</v>
      </c>
      <c r="C940">
        <f t="shared" si="71"/>
        <v>0</v>
      </c>
      <c r="D940">
        <f t="shared" si="72"/>
        <v>0</v>
      </c>
      <c r="E940">
        <f t="shared" si="73"/>
        <v>0</v>
      </c>
      <c r="F940">
        <f t="shared" si="74"/>
        <v>42.204620486670144</v>
      </c>
    </row>
    <row r="941" spans="1:6" x14ac:dyDescent="0.2">
      <c r="A941">
        <f>Calc!$B$41/1000+A940</f>
        <v>0.32865000000000077</v>
      </c>
      <c r="B941">
        <f t="shared" si="70"/>
        <v>9.9959999999999924E-2</v>
      </c>
      <c r="C941">
        <f t="shared" si="71"/>
        <v>0</v>
      </c>
      <c r="D941">
        <f t="shared" si="72"/>
        <v>0</v>
      </c>
      <c r="E941">
        <f t="shared" si="73"/>
        <v>0</v>
      </c>
      <c r="F941">
        <f t="shared" si="74"/>
        <v>42.204620486670144</v>
      </c>
    </row>
    <row r="942" spans="1:6" x14ac:dyDescent="0.2">
      <c r="A942">
        <f>Calc!$B$41/1000+A941</f>
        <v>0.32900000000000079</v>
      </c>
      <c r="B942">
        <f t="shared" si="70"/>
        <v>9.9959999999999924E-2</v>
      </c>
      <c r="C942">
        <f t="shared" si="71"/>
        <v>0</v>
      </c>
      <c r="D942">
        <f t="shared" si="72"/>
        <v>0</v>
      </c>
      <c r="E942">
        <f t="shared" si="73"/>
        <v>0</v>
      </c>
      <c r="F942">
        <f t="shared" si="74"/>
        <v>42.204620486670144</v>
      </c>
    </row>
    <row r="943" spans="1:6" x14ac:dyDescent="0.2">
      <c r="A943">
        <f>Calc!$B$41/1000+A942</f>
        <v>0.32935000000000081</v>
      </c>
      <c r="B943">
        <f t="shared" si="70"/>
        <v>9.9959999999999924E-2</v>
      </c>
      <c r="C943">
        <f t="shared" si="71"/>
        <v>0</v>
      </c>
      <c r="D943">
        <f t="shared" si="72"/>
        <v>0</v>
      </c>
      <c r="E943">
        <f t="shared" si="73"/>
        <v>0</v>
      </c>
      <c r="F943">
        <f t="shared" si="74"/>
        <v>42.204620486670144</v>
      </c>
    </row>
    <row r="944" spans="1:6" x14ac:dyDescent="0.2">
      <c r="A944">
        <f>Calc!$B$41/1000+A943</f>
        <v>0.32970000000000083</v>
      </c>
      <c r="B944">
        <f t="shared" si="70"/>
        <v>9.9959999999999924E-2</v>
      </c>
      <c r="C944">
        <f t="shared" si="71"/>
        <v>0</v>
      </c>
      <c r="D944">
        <f t="shared" si="72"/>
        <v>0</v>
      </c>
      <c r="E944">
        <f t="shared" si="73"/>
        <v>0</v>
      </c>
      <c r="F944">
        <f t="shared" si="74"/>
        <v>42.204620486670144</v>
      </c>
    </row>
    <row r="945" spans="1:6" x14ac:dyDescent="0.2">
      <c r="A945">
        <f>Calc!$B$41/1000+A944</f>
        <v>0.33005000000000084</v>
      </c>
      <c r="B945">
        <f t="shared" si="70"/>
        <v>9.9959999999999924E-2</v>
      </c>
      <c r="C945">
        <f t="shared" si="71"/>
        <v>0</v>
      </c>
      <c r="D945">
        <f t="shared" si="72"/>
        <v>0</v>
      </c>
      <c r="E945">
        <f t="shared" si="73"/>
        <v>0</v>
      </c>
      <c r="F945">
        <f t="shared" si="74"/>
        <v>42.204620486670144</v>
      </c>
    </row>
    <row r="946" spans="1:6" x14ac:dyDescent="0.2">
      <c r="A946">
        <f>Calc!$B$41/1000+A945</f>
        <v>0.33040000000000086</v>
      </c>
      <c r="B946">
        <f t="shared" si="70"/>
        <v>9.9959999999999924E-2</v>
      </c>
      <c r="C946">
        <f t="shared" si="71"/>
        <v>0</v>
      </c>
      <c r="D946">
        <f t="shared" si="72"/>
        <v>0</v>
      </c>
      <c r="E946">
        <f t="shared" si="73"/>
        <v>0</v>
      </c>
      <c r="F946">
        <f t="shared" si="74"/>
        <v>42.204620486670144</v>
      </c>
    </row>
    <row r="947" spans="1:6" x14ac:dyDescent="0.2">
      <c r="A947">
        <f>Calc!$B$41/1000+A946</f>
        <v>0.33075000000000088</v>
      </c>
      <c r="B947">
        <f t="shared" si="70"/>
        <v>9.9959999999999924E-2</v>
      </c>
      <c r="C947">
        <f t="shared" si="71"/>
        <v>0</v>
      </c>
      <c r="D947">
        <f t="shared" si="72"/>
        <v>0</v>
      </c>
      <c r="E947">
        <f t="shared" si="73"/>
        <v>0</v>
      </c>
      <c r="F947">
        <f t="shared" si="74"/>
        <v>42.204620486670144</v>
      </c>
    </row>
    <row r="948" spans="1:6" x14ac:dyDescent="0.2">
      <c r="A948">
        <f>Calc!$B$41/1000+A947</f>
        <v>0.33110000000000089</v>
      </c>
      <c r="B948">
        <f t="shared" si="70"/>
        <v>9.9959999999999924E-2</v>
      </c>
      <c r="C948">
        <f t="shared" si="71"/>
        <v>0</v>
      </c>
      <c r="D948">
        <f t="shared" si="72"/>
        <v>0</v>
      </c>
      <c r="E948">
        <f t="shared" si="73"/>
        <v>0</v>
      </c>
      <c r="F948">
        <f t="shared" si="74"/>
        <v>42.204620486670144</v>
      </c>
    </row>
    <row r="949" spans="1:6" x14ac:dyDescent="0.2">
      <c r="A949">
        <f>Calc!$B$41/1000+A948</f>
        <v>0.33145000000000091</v>
      </c>
      <c r="B949">
        <f t="shared" si="70"/>
        <v>9.9959999999999924E-2</v>
      </c>
      <c r="C949">
        <f t="shared" si="71"/>
        <v>0</v>
      </c>
      <c r="D949">
        <f t="shared" si="72"/>
        <v>0</v>
      </c>
      <c r="E949">
        <f t="shared" si="73"/>
        <v>0</v>
      </c>
      <c r="F949">
        <f t="shared" si="74"/>
        <v>42.204620486670144</v>
      </c>
    </row>
    <row r="950" spans="1:6" x14ac:dyDescent="0.2">
      <c r="A950">
        <f>Calc!$B$41/1000+A949</f>
        <v>0.33180000000000093</v>
      </c>
      <c r="B950">
        <f t="shared" si="70"/>
        <v>9.9959999999999924E-2</v>
      </c>
      <c r="C950">
        <f t="shared" si="71"/>
        <v>0</v>
      </c>
      <c r="D950">
        <f t="shared" si="72"/>
        <v>0</v>
      </c>
      <c r="E950">
        <f t="shared" si="73"/>
        <v>0</v>
      </c>
      <c r="F950">
        <f t="shared" si="74"/>
        <v>42.204620486670144</v>
      </c>
    </row>
    <row r="951" spans="1:6" x14ac:dyDescent="0.2">
      <c r="A951">
        <f>Calc!$B$41/1000+A950</f>
        <v>0.33215000000000094</v>
      </c>
      <c r="B951">
        <f t="shared" si="70"/>
        <v>9.9959999999999924E-2</v>
      </c>
      <c r="C951">
        <f t="shared" si="71"/>
        <v>0</v>
      </c>
      <c r="D951">
        <f t="shared" si="72"/>
        <v>0</v>
      </c>
      <c r="E951">
        <f t="shared" si="73"/>
        <v>0</v>
      </c>
      <c r="F951">
        <f t="shared" si="74"/>
        <v>42.204620486670144</v>
      </c>
    </row>
    <row r="952" spans="1:6" x14ac:dyDescent="0.2">
      <c r="A952">
        <f>Calc!$B$41/1000+A951</f>
        <v>0.33250000000000096</v>
      </c>
      <c r="B952">
        <f t="shared" si="70"/>
        <v>9.9959999999999924E-2</v>
      </c>
      <c r="C952">
        <f t="shared" si="71"/>
        <v>0</v>
      </c>
      <c r="D952">
        <f t="shared" si="72"/>
        <v>0</v>
      </c>
      <c r="E952">
        <f t="shared" si="73"/>
        <v>0</v>
      </c>
      <c r="F952">
        <f t="shared" si="74"/>
        <v>42.204620486670144</v>
      </c>
    </row>
    <row r="953" spans="1:6" x14ac:dyDescent="0.2">
      <c r="A953">
        <f>Calc!$B$41/1000+A952</f>
        <v>0.33285000000000098</v>
      </c>
      <c r="B953">
        <f t="shared" si="70"/>
        <v>9.9959999999999924E-2</v>
      </c>
      <c r="C953">
        <f t="shared" si="71"/>
        <v>0</v>
      </c>
      <c r="D953">
        <f t="shared" si="72"/>
        <v>0</v>
      </c>
      <c r="E953">
        <f t="shared" si="73"/>
        <v>0</v>
      </c>
      <c r="F953">
        <f t="shared" si="74"/>
        <v>42.204620486670144</v>
      </c>
    </row>
    <row r="954" spans="1:6" x14ac:dyDescent="0.2">
      <c r="A954">
        <f>Calc!$B$41/1000+A953</f>
        <v>0.333200000000001</v>
      </c>
      <c r="B954">
        <f t="shared" si="70"/>
        <v>9.9959999999999924E-2</v>
      </c>
      <c r="C954">
        <f t="shared" si="71"/>
        <v>0</v>
      </c>
      <c r="D954">
        <f t="shared" si="72"/>
        <v>0</v>
      </c>
      <c r="E954">
        <f t="shared" si="73"/>
        <v>0</v>
      </c>
      <c r="F954">
        <f t="shared" si="74"/>
        <v>42.204620486670144</v>
      </c>
    </row>
    <row r="955" spans="1:6" x14ac:dyDescent="0.2">
      <c r="A955">
        <f>Calc!$B$41/1000+A954</f>
        <v>0.33355000000000101</v>
      </c>
      <c r="B955">
        <f t="shared" si="70"/>
        <v>9.9959999999999924E-2</v>
      </c>
      <c r="C955">
        <f t="shared" si="71"/>
        <v>0</v>
      </c>
      <c r="D955">
        <f t="shared" si="72"/>
        <v>0</v>
      </c>
      <c r="E955">
        <f t="shared" si="73"/>
        <v>0</v>
      </c>
      <c r="F955">
        <f t="shared" si="74"/>
        <v>42.204620486670144</v>
      </c>
    </row>
    <row r="956" spans="1:6" x14ac:dyDescent="0.2">
      <c r="A956">
        <f>Calc!$B$41/1000+A955</f>
        <v>0.33390000000000103</v>
      </c>
      <c r="B956">
        <f t="shared" si="70"/>
        <v>9.9959999999999924E-2</v>
      </c>
      <c r="C956">
        <f t="shared" si="71"/>
        <v>0</v>
      </c>
      <c r="D956">
        <f t="shared" si="72"/>
        <v>0</v>
      </c>
      <c r="E956">
        <f t="shared" si="73"/>
        <v>0</v>
      </c>
      <c r="F956">
        <f t="shared" si="74"/>
        <v>42.204620486670144</v>
      </c>
    </row>
    <row r="957" spans="1:6" x14ac:dyDescent="0.2">
      <c r="A957">
        <f>Calc!$B$41/1000+A956</f>
        <v>0.33425000000000105</v>
      </c>
      <c r="B957">
        <f t="shared" si="70"/>
        <v>9.9959999999999924E-2</v>
      </c>
      <c r="C957">
        <f t="shared" si="71"/>
        <v>0</v>
      </c>
      <c r="D957">
        <f t="shared" si="72"/>
        <v>0</v>
      </c>
      <c r="E957">
        <f t="shared" si="73"/>
        <v>0</v>
      </c>
      <c r="F957">
        <f t="shared" si="74"/>
        <v>42.204620486670144</v>
      </c>
    </row>
    <row r="958" spans="1:6" x14ac:dyDescent="0.2">
      <c r="A958">
        <f>Calc!$B$41/1000+A957</f>
        <v>0.33460000000000106</v>
      </c>
      <c r="B958">
        <f t="shared" si="70"/>
        <v>9.9959999999999924E-2</v>
      </c>
      <c r="C958">
        <f t="shared" si="71"/>
        <v>0</v>
      </c>
      <c r="D958">
        <f t="shared" si="72"/>
        <v>0</v>
      </c>
      <c r="E958">
        <f t="shared" si="73"/>
        <v>0</v>
      </c>
      <c r="F958">
        <f t="shared" si="74"/>
        <v>42.204620486670144</v>
      </c>
    </row>
    <row r="959" spans="1:6" x14ac:dyDescent="0.2">
      <c r="A959">
        <f>Calc!$B$41/1000+A958</f>
        <v>0.33495000000000108</v>
      </c>
      <c r="B959">
        <f t="shared" si="70"/>
        <v>9.9959999999999924E-2</v>
      </c>
      <c r="C959">
        <f t="shared" si="71"/>
        <v>0</v>
      </c>
      <c r="D959">
        <f t="shared" si="72"/>
        <v>0</v>
      </c>
      <c r="E959">
        <f t="shared" si="73"/>
        <v>0</v>
      </c>
      <c r="F959">
        <f t="shared" si="74"/>
        <v>42.204620486670144</v>
      </c>
    </row>
    <row r="960" spans="1:6" x14ac:dyDescent="0.2">
      <c r="A960">
        <f>Calc!$B$41/1000+A959</f>
        <v>0.3353000000000011</v>
      </c>
      <c r="B960">
        <f t="shared" si="70"/>
        <v>9.9959999999999924E-2</v>
      </c>
      <c r="C960">
        <f t="shared" si="71"/>
        <v>0</v>
      </c>
      <c r="D960">
        <f t="shared" si="72"/>
        <v>0</v>
      </c>
      <c r="E960">
        <f t="shared" si="73"/>
        <v>0</v>
      </c>
      <c r="F960">
        <f t="shared" si="74"/>
        <v>42.204620486670144</v>
      </c>
    </row>
    <row r="961" spans="1:6" x14ac:dyDescent="0.2">
      <c r="A961">
        <f>Calc!$B$41/1000+A960</f>
        <v>0.33565000000000111</v>
      </c>
      <c r="B961">
        <f t="shared" si="70"/>
        <v>9.9959999999999924E-2</v>
      </c>
      <c r="C961">
        <f t="shared" si="71"/>
        <v>0</v>
      </c>
      <c r="D961">
        <f t="shared" si="72"/>
        <v>0</v>
      </c>
      <c r="E961">
        <f t="shared" si="73"/>
        <v>0</v>
      </c>
      <c r="F961">
        <f t="shared" si="74"/>
        <v>42.204620486670144</v>
      </c>
    </row>
    <row r="962" spans="1:6" x14ac:dyDescent="0.2">
      <c r="A962">
        <f>Calc!$B$41/1000+A961</f>
        <v>0.33600000000000113</v>
      </c>
      <c r="B962">
        <f t="shared" si="70"/>
        <v>9.9959999999999924E-2</v>
      </c>
      <c r="C962">
        <f t="shared" si="71"/>
        <v>0</v>
      </c>
      <c r="D962">
        <f t="shared" si="72"/>
        <v>0</v>
      </c>
      <c r="E962">
        <f t="shared" si="73"/>
        <v>0</v>
      </c>
      <c r="F962">
        <f t="shared" si="74"/>
        <v>42.204620486670144</v>
      </c>
    </row>
    <row r="963" spans="1:6" x14ac:dyDescent="0.2">
      <c r="A963">
        <f>Calc!$B$41/1000+A962</f>
        <v>0.33635000000000115</v>
      </c>
      <c r="B963">
        <f t="shared" si="70"/>
        <v>9.9959999999999924E-2</v>
      </c>
      <c r="C963">
        <f t="shared" si="71"/>
        <v>0</v>
      </c>
      <c r="D963">
        <f t="shared" si="72"/>
        <v>0</v>
      </c>
      <c r="E963">
        <f t="shared" si="73"/>
        <v>0</v>
      </c>
      <c r="F963">
        <f t="shared" si="74"/>
        <v>42.204620486670144</v>
      </c>
    </row>
    <row r="964" spans="1:6" x14ac:dyDescent="0.2">
      <c r="A964">
        <f>Calc!$B$41/1000+A963</f>
        <v>0.33670000000000117</v>
      </c>
      <c r="B964">
        <f t="shared" ref="B964:B1002" si="75">C964*$A$3+B963</f>
        <v>9.9959999999999924E-2</v>
      </c>
      <c r="C964">
        <f t="shared" ref="C964:C1002" si="76">IF(ISODD(VLOOKUP(A964,$M$4:$Q$15,5,TRUE)),C963+D964*$A$3,VLOOKUP(A964,$M$4:$Q$15,2,TRUE))</f>
        <v>0</v>
      </c>
      <c r="D964">
        <f t="shared" ref="D964:D1002" si="77">VLOOKUP(A964,$M$4:$P$15,4,TRUE)</f>
        <v>0</v>
      </c>
      <c r="E964">
        <f t="shared" ref="E964:E1002" si="78">VLOOKUP(A964,$M$4:$P$15,3,TRUE)</f>
        <v>0</v>
      </c>
      <c r="F964">
        <f t="shared" ref="F964:F1002" si="79">IF(C964*E964&gt;=0,F963,F963+ABS(C964*E964*0.5*$A$3))</f>
        <v>42.204620486670144</v>
      </c>
    </row>
    <row r="965" spans="1:6" x14ac:dyDescent="0.2">
      <c r="A965">
        <f>Calc!$B$41/1000+A964</f>
        <v>0.33705000000000118</v>
      </c>
      <c r="B965">
        <f t="shared" si="75"/>
        <v>9.9959999999999924E-2</v>
      </c>
      <c r="C965">
        <f t="shared" si="76"/>
        <v>0</v>
      </c>
      <c r="D965">
        <f t="shared" si="77"/>
        <v>0</v>
      </c>
      <c r="E965">
        <f t="shared" si="78"/>
        <v>0</v>
      </c>
      <c r="F965">
        <f t="shared" si="79"/>
        <v>42.204620486670144</v>
      </c>
    </row>
    <row r="966" spans="1:6" x14ac:dyDescent="0.2">
      <c r="A966">
        <f>Calc!$B$41/1000+A965</f>
        <v>0.3374000000000012</v>
      </c>
      <c r="B966">
        <f t="shared" si="75"/>
        <v>9.9959999999999924E-2</v>
      </c>
      <c r="C966">
        <f t="shared" si="76"/>
        <v>0</v>
      </c>
      <c r="D966">
        <f t="shared" si="77"/>
        <v>0</v>
      </c>
      <c r="E966">
        <f t="shared" si="78"/>
        <v>0</v>
      </c>
      <c r="F966">
        <f t="shared" si="79"/>
        <v>42.204620486670144</v>
      </c>
    </row>
    <row r="967" spans="1:6" x14ac:dyDescent="0.2">
      <c r="A967">
        <f>Calc!$B$41/1000+A966</f>
        <v>0.33775000000000122</v>
      </c>
      <c r="B967">
        <f t="shared" si="75"/>
        <v>9.9959999999999924E-2</v>
      </c>
      <c r="C967">
        <f t="shared" si="76"/>
        <v>0</v>
      </c>
      <c r="D967">
        <f t="shared" si="77"/>
        <v>0</v>
      </c>
      <c r="E967">
        <f t="shared" si="78"/>
        <v>0</v>
      </c>
      <c r="F967">
        <f t="shared" si="79"/>
        <v>42.204620486670144</v>
      </c>
    </row>
    <row r="968" spans="1:6" x14ac:dyDescent="0.2">
      <c r="A968">
        <f>Calc!$B$41/1000+A967</f>
        <v>0.33810000000000123</v>
      </c>
      <c r="B968">
        <f t="shared" si="75"/>
        <v>9.9959999999999924E-2</v>
      </c>
      <c r="C968">
        <f t="shared" si="76"/>
        <v>0</v>
      </c>
      <c r="D968">
        <f t="shared" si="77"/>
        <v>0</v>
      </c>
      <c r="E968">
        <f t="shared" si="78"/>
        <v>0</v>
      </c>
      <c r="F968">
        <f t="shared" si="79"/>
        <v>42.204620486670144</v>
      </c>
    </row>
    <row r="969" spans="1:6" x14ac:dyDescent="0.2">
      <c r="A969">
        <f>Calc!$B$41/1000+A968</f>
        <v>0.33845000000000125</v>
      </c>
      <c r="B969">
        <f t="shared" si="75"/>
        <v>9.9959999999999924E-2</v>
      </c>
      <c r="C969">
        <f t="shared" si="76"/>
        <v>0</v>
      </c>
      <c r="D969">
        <f t="shared" si="77"/>
        <v>0</v>
      </c>
      <c r="E969">
        <f t="shared" si="78"/>
        <v>0</v>
      </c>
      <c r="F969">
        <f t="shared" si="79"/>
        <v>42.204620486670144</v>
      </c>
    </row>
    <row r="970" spans="1:6" x14ac:dyDescent="0.2">
      <c r="A970">
        <f>Calc!$B$41/1000+A969</f>
        <v>0.33880000000000127</v>
      </c>
      <c r="B970">
        <f t="shared" si="75"/>
        <v>9.9959999999999924E-2</v>
      </c>
      <c r="C970">
        <f t="shared" si="76"/>
        <v>0</v>
      </c>
      <c r="D970">
        <f t="shared" si="77"/>
        <v>0</v>
      </c>
      <c r="E970">
        <f t="shared" si="78"/>
        <v>0</v>
      </c>
      <c r="F970">
        <f t="shared" si="79"/>
        <v>42.204620486670144</v>
      </c>
    </row>
    <row r="971" spans="1:6" x14ac:dyDescent="0.2">
      <c r="A971">
        <f>Calc!$B$41/1000+A970</f>
        <v>0.33915000000000128</v>
      </c>
      <c r="B971">
        <f t="shared" si="75"/>
        <v>9.9959999999999924E-2</v>
      </c>
      <c r="C971">
        <f t="shared" si="76"/>
        <v>0</v>
      </c>
      <c r="D971">
        <f t="shared" si="77"/>
        <v>0</v>
      </c>
      <c r="E971">
        <f t="shared" si="78"/>
        <v>0</v>
      </c>
      <c r="F971">
        <f t="shared" si="79"/>
        <v>42.204620486670144</v>
      </c>
    </row>
    <row r="972" spans="1:6" x14ac:dyDescent="0.2">
      <c r="A972">
        <f>Calc!$B$41/1000+A971</f>
        <v>0.3395000000000013</v>
      </c>
      <c r="B972">
        <f t="shared" si="75"/>
        <v>9.9959999999999924E-2</v>
      </c>
      <c r="C972">
        <f t="shared" si="76"/>
        <v>0</v>
      </c>
      <c r="D972">
        <f t="shared" si="77"/>
        <v>0</v>
      </c>
      <c r="E972">
        <f t="shared" si="78"/>
        <v>0</v>
      </c>
      <c r="F972">
        <f t="shared" si="79"/>
        <v>42.204620486670144</v>
      </c>
    </row>
    <row r="973" spans="1:6" x14ac:dyDescent="0.2">
      <c r="A973">
        <f>Calc!$B$41/1000+A972</f>
        <v>0.33985000000000132</v>
      </c>
      <c r="B973">
        <f t="shared" si="75"/>
        <v>9.9959999999999924E-2</v>
      </c>
      <c r="C973">
        <f t="shared" si="76"/>
        <v>0</v>
      </c>
      <c r="D973">
        <f t="shared" si="77"/>
        <v>0</v>
      </c>
      <c r="E973">
        <f t="shared" si="78"/>
        <v>0</v>
      </c>
      <c r="F973">
        <f t="shared" si="79"/>
        <v>42.204620486670144</v>
      </c>
    </row>
    <row r="974" spans="1:6" x14ac:dyDescent="0.2">
      <c r="A974">
        <f>Calc!$B$41/1000+A973</f>
        <v>0.34020000000000133</v>
      </c>
      <c r="B974">
        <f t="shared" si="75"/>
        <v>9.9959999999999924E-2</v>
      </c>
      <c r="C974">
        <f t="shared" si="76"/>
        <v>0</v>
      </c>
      <c r="D974">
        <f t="shared" si="77"/>
        <v>0</v>
      </c>
      <c r="E974">
        <f t="shared" si="78"/>
        <v>0</v>
      </c>
      <c r="F974">
        <f t="shared" si="79"/>
        <v>42.204620486670144</v>
      </c>
    </row>
    <row r="975" spans="1:6" x14ac:dyDescent="0.2">
      <c r="A975">
        <f>Calc!$B$41/1000+A974</f>
        <v>0.34055000000000135</v>
      </c>
      <c r="B975">
        <f t="shared" si="75"/>
        <v>9.9959999999999924E-2</v>
      </c>
      <c r="C975">
        <f t="shared" si="76"/>
        <v>0</v>
      </c>
      <c r="D975">
        <f t="shared" si="77"/>
        <v>0</v>
      </c>
      <c r="E975">
        <f t="shared" si="78"/>
        <v>0</v>
      </c>
      <c r="F975">
        <f t="shared" si="79"/>
        <v>42.204620486670144</v>
      </c>
    </row>
    <row r="976" spans="1:6" x14ac:dyDescent="0.2">
      <c r="A976">
        <f>Calc!$B$41/1000+A975</f>
        <v>0.34090000000000137</v>
      </c>
      <c r="B976">
        <f t="shared" si="75"/>
        <v>9.9959999999999924E-2</v>
      </c>
      <c r="C976">
        <f t="shared" si="76"/>
        <v>0</v>
      </c>
      <c r="D976">
        <f t="shared" si="77"/>
        <v>0</v>
      </c>
      <c r="E976">
        <f t="shared" si="78"/>
        <v>0</v>
      </c>
      <c r="F976">
        <f t="shared" si="79"/>
        <v>42.204620486670144</v>
      </c>
    </row>
    <row r="977" spans="1:6" x14ac:dyDescent="0.2">
      <c r="A977">
        <f>Calc!$B$41/1000+A976</f>
        <v>0.34125000000000139</v>
      </c>
      <c r="B977">
        <f t="shared" si="75"/>
        <v>9.9959999999999924E-2</v>
      </c>
      <c r="C977">
        <f t="shared" si="76"/>
        <v>0</v>
      </c>
      <c r="D977">
        <f t="shared" si="77"/>
        <v>0</v>
      </c>
      <c r="E977">
        <f t="shared" si="78"/>
        <v>0</v>
      </c>
      <c r="F977">
        <f t="shared" si="79"/>
        <v>42.204620486670144</v>
      </c>
    </row>
    <row r="978" spans="1:6" x14ac:dyDescent="0.2">
      <c r="A978">
        <f>Calc!$B$41/1000+A977</f>
        <v>0.3416000000000014</v>
      </c>
      <c r="B978">
        <f t="shared" si="75"/>
        <v>9.9959999999999924E-2</v>
      </c>
      <c r="C978">
        <f t="shared" si="76"/>
        <v>0</v>
      </c>
      <c r="D978">
        <f t="shared" si="77"/>
        <v>0</v>
      </c>
      <c r="E978">
        <f t="shared" si="78"/>
        <v>0</v>
      </c>
      <c r="F978">
        <f t="shared" si="79"/>
        <v>42.204620486670144</v>
      </c>
    </row>
    <row r="979" spans="1:6" x14ac:dyDescent="0.2">
      <c r="A979">
        <f>Calc!$B$41/1000+A978</f>
        <v>0.34195000000000142</v>
      </c>
      <c r="B979">
        <f t="shared" si="75"/>
        <v>9.9959999999999924E-2</v>
      </c>
      <c r="C979">
        <f t="shared" si="76"/>
        <v>0</v>
      </c>
      <c r="D979">
        <f t="shared" si="77"/>
        <v>0</v>
      </c>
      <c r="E979">
        <f t="shared" si="78"/>
        <v>0</v>
      </c>
      <c r="F979">
        <f t="shared" si="79"/>
        <v>42.204620486670144</v>
      </c>
    </row>
    <row r="980" spans="1:6" x14ac:dyDescent="0.2">
      <c r="A980">
        <f>Calc!$B$41/1000+A979</f>
        <v>0.34230000000000144</v>
      </c>
      <c r="B980">
        <f t="shared" si="75"/>
        <v>9.9959999999999924E-2</v>
      </c>
      <c r="C980">
        <f t="shared" si="76"/>
        <v>0</v>
      </c>
      <c r="D980">
        <f t="shared" si="77"/>
        <v>0</v>
      </c>
      <c r="E980">
        <f t="shared" si="78"/>
        <v>0</v>
      </c>
      <c r="F980">
        <f t="shared" si="79"/>
        <v>42.204620486670144</v>
      </c>
    </row>
    <row r="981" spans="1:6" x14ac:dyDescent="0.2">
      <c r="A981">
        <f>Calc!$B$41/1000+A980</f>
        <v>0.34265000000000145</v>
      </c>
      <c r="B981">
        <f t="shared" si="75"/>
        <v>9.9959999999999924E-2</v>
      </c>
      <c r="C981">
        <f t="shared" si="76"/>
        <v>0</v>
      </c>
      <c r="D981">
        <f t="shared" si="77"/>
        <v>0</v>
      </c>
      <c r="E981">
        <f t="shared" si="78"/>
        <v>0</v>
      </c>
      <c r="F981">
        <f t="shared" si="79"/>
        <v>42.204620486670144</v>
      </c>
    </row>
    <row r="982" spans="1:6" x14ac:dyDescent="0.2">
      <c r="A982">
        <f>Calc!$B$41/1000+A981</f>
        <v>0.34300000000000147</v>
      </c>
      <c r="B982">
        <f t="shared" si="75"/>
        <v>9.9959999999999924E-2</v>
      </c>
      <c r="C982">
        <f t="shared" si="76"/>
        <v>0</v>
      </c>
      <c r="D982">
        <f t="shared" si="77"/>
        <v>0</v>
      </c>
      <c r="E982">
        <f t="shared" si="78"/>
        <v>0</v>
      </c>
      <c r="F982">
        <f t="shared" si="79"/>
        <v>42.204620486670144</v>
      </c>
    </row>
    <row r="983" spans="1:6" x14ac:dyDescent="0.2">
      <c r="A983">
        <f>Calc!$B$41/1000+A982</f>
        <v>0.34335000000000149</v>
      </c>
      <c r="B983">
        <f t="shared" si="75"/>
        <v>9.9959999999999924E-2</v>
      </c>
      <c r="C983">
        <f t="shared" si="76"/>
        <v>0</v>
      </c>
      <c r="D983">
        <f t="shared" si="77"/>
        <v>0</v>
      </c>
      <c r="E983">
        <f t="shared" si="78"/>
        <v>0</v>
      </c>
      <c r="F983">
        <f t="shared" si="79"/>
        <v>42.204620486670144</v>
      </c>
    </row>
    <row r="984" spans="1:6" x14ac:dyDescent="0.2">
      <c r="A984">
        <f>Calc!$B$41/1000+A983</f>
        <v>0.3437000000000015</v>
      </c>
      <c r="B984">
        <f t="shared" si="75"/>
        <v>9.9959999999999924E-2</v>
      </c>
      <c r="C984">
        <f t="shared" si="76"/>
        <v>0</v>
      </c>
      <c r="D984">
        <f t="shared" si="77"/>
        <v>0</v>
      </c>
      <c r="E984">
        <f t="shared" si="78"/>
        <v>0</v>
      </c>
      <c r="F984">
        <f t="shared" si="79"/>
        <v>42.204620486670144</v>
      </c>
    </row>
    <row r="985" spans="1:6" x14ac:dyDescent="0.2">
      <c r="A985">
        <f>Calc!$B$41/1000+A984</f>
        <v>0.34405000000000152</v>
      </c>
      <c r="B985">
        <f t="shared" si="75"/>
        <v>9.9959999999999924E-2</v>
      </c>
      <c r="C985">
        <f t="shared" si="76"/>
        <v>0</v>
      </c>
      <c r="D985">
        <f t="shared" si="77"/>
        <v>0</v>
      </c>
      <c r="E985">
        <f t="shared" si="78"/>
        <v>0</v>
      </c>
      <c r="F985">
        <f t="shared" si="79"/>
        <v>42.204620486670144</v>
      </c>
    </row>
    <row r="986" spans="1:6" x14ac:dyDescent="0.2">
      <c r="A986">
        <f>Calc!$B$41/1000+A985</f>
        <v>0.34440000000000154</v>
      </c>
      <c r="B986">
        <f t="shared" si="75"/>
        <v>9.9959999999999924E-2</v>
      </c>
      <c r="C986">
        <f t="shared" si="76"/>
        <v>0</v>
      </c>
      <c r="D986">
        <f t="shared" si="77"/>
        <v>0</v>
      </c>
      <c r="E986">
        <f t="shared" si="78"/>
        <v>0</v>
      </c>
      <c r="F986">
        <f t="shared" si="79"/>
        <v>42.204620486670144</v>
      </c>
    </row>
    <row r="987" spans="1:6" x14ac:dyDescent="0.2">
      <c r="A987">
        <f>Calc!$B$41/1000+A986</f>
        <v>0.34475000000000156</v>
      </c>
      <c r="B987">
        <f t="shared" si="75"/>
        <v>9.9959999999999924E-2</v>
      </c>
      <c r="C987">
        <f t="shared" si="76"/>
        <v>0</v>
      </c>
      <c r="D987">
        <f t="shared" si="77"/>
        <v>0</v>
      </c>
      <c r="E987">
        <f t="shared" si="78"/>
        <v>0</v>
      </c>
      <c r="F987">
        <f t="shared" si="79"/>
        <v>42.204620486670144</v>
      </c>
    </row>
    <row r="988" spans="1:6" x14ac:dyDescent="0.2">
      <c r="A988">
        <f>Calc!$B$41/1000+A987</f>
        <v>0.34510000000000157</v>
      </c>
      <c r="B988">
        <f t="shared" si="75"/>
        <v>9.9959999999999924E-2</v>
      </c>
      <c r="C988">
        <f t="shared" si="76"/>
        <v>0</v>
      </c>
      <c r="D988">
        <f t="shared" si="77"/>
        <v>0</v>
      </c>
      <c r="E988">
        <f t="shared" si="78"/>
        <v>0</v>
      </c>
      <c r="F988">
        <f t="shared" si="79"/>
        <v>42.204620486670144</v>
      </c>
    </row>
    <row r="989" spans="1:6" x14ac:dyDescent="0.2">
      <c r="A989">
        <f>Calc!$B$41/1000+A988</f>
        <v>0.34545000000000159</v>
      </c>
      <c r="B989">
        <f t="shared" si="75"/>
        <v>9.9959999999999924E-2</v>
      </c>
      <c r="C989">
        <f t="shared" si="76"/>
        <v>0</v>
      </c>
      <c r="D989">
        <f t="shared" si="77"/>
        <v>0</v>
      </c>
      <c r="E989">
        <f t="shared" si="78"/>
        <v>0</v>
      </c>
      <c r="F989">
        <f t="shared" si="79"/>
        <v>42.204620486670144</v>
      </c>
    </row>
    <row r="990" spans="1:6" x14ac:dyDescent="0.2">
      <c r="A990">
        <f>Calc!$B$41/1000+A989</f>
        <v>0.34580000000000161</v>
      </c>
      <c r="B990">
        <f t="shared" si="75"/>
        <v>9.9959999999999924E-2</v>
      </c>
      <c r="C990">
        <f t="shared" si="76"/>
        <v>0</v>
      </c>
      <c r="D990">
        <f t="shared" si="77"/>
        <v>0</v>
      </c>
      <c r="E990">
        <f t="shared" si="78"/>
        <v>0</v>
      </c>
      <c r="F990">
        <f t="shared" si="79"/>
        <v>42.204620486670144</v>
      </c>
    </row>
    <row r="991" spans="1:6" x14ac:dyDescent="0.2">
      <c r="A991">
        <f>Calc!$B$41/1000+A990</f>
        <v>0.34615000000000162</v>
      </c>
      <c r="B991">
        <f t="shared" si="75"/>
        <v>9.9959999999999924E-2</v>
      </c>
      <c r="C991">
        <f t="shared" si="76"/>
        <v>0</v>
      </c>
      <c r="D991">
        <f t="shared" si="77"/>
        <v>0</v>
      </c>
      <c r="E991">
        <f t="shared" si="78"/>
        <v>0</v>
      </c>
      <c r="F991">
        <f t="shared" si="79"/>
        <v>42.204620486670144</v>
      </c>
    </row>
    <row r="992" spans="1:6" x14ac:dyDescent="0.2">
      <c r="A992">
        <f>Calc!$B$41/1000+A991</f>
        <v>0.34650000000000164</v>
      </c>
      <c r="B992">
        <f t="shared" si="75"/>
        <v>9.9959999999999924E-2</v>
      </c>
      <c r="C992">
        <f t="shared" si="76"/>
        <v>0</v>
      </c>
      <c r="D992">
        <f t="shared" si="77"/>
        <v>0</v>
      </c>
      <c r="E992">
        <f t="shared" si="78"/>
        <v>0</v>
      </c>
      <c r="F992">
        <f t="shared" si="79"/>
        <v>42.204620486670144</v>
      </c>
    </row>
    <row r="993" spans="1:6" x14ac:dyDescent="0.2">
      <c r="A993">
        <f>Calc!$B$41/1000+A992</f>
        <v>0.34685000000000166</v>
      </c>
      <c r="B993">
        <f t="shared" si="75"/>
        <v>9.9959999999999924E-2</v>
      </c>
      <c r="C993">
        <f t="shared" si="76"/>
        <v>0</v>
      </c>
      <c r="D993">
        <f t="shared" si="77"/>
        <v>0</v>
      </c>
      <c r="E993">
        <f t="shared" si="78"/>
        <v>0</v>
      </c>
      <c r="F993">
        <f t="shared" si="79"/>
        <v>42.204620486670144</v>
      </c>
    </row>
    <row r="994" spans="1:6" x14ac:dyDescent="0.2">
      <c r="A994">
        <f>Calc!$B$41/1000+A993</f>
        <v>0.34720000000000167</v>
      </c>
      <c r="B994">
        <f t="shared" si="75"/>
        <v>9.9959999999999924E-2</v>
      </c>
      <c r="C994">
        <f t="shared" si="76"/>
        <v>0</v>
      </c>
      <c r="D994">
        <f t="shared" si="77"/>
        <v>0</v>
      </c>
      <c r="E994">
        <f t="shared" si="78"/>
        <v>0</v>
      </c>
      <c r="F994">
        <f t="shared" si="79"/>
        <v>42.204620486670144</v>
      </c>
    </row>
    <row r="995" spans="1:6" x14ac:dyDescent="0.2">
      <c r="A995">
        <f>Calc!$B$41/1000+A994</f>
        <v>0.34755000000000169</v>
      </c>
      <c r="B995">
        <f t="shared" si="75"/>
        <v>9.9959999999999924E-2</v>
      </c>
      <c r="C995">
        <f t="shared" si="76"/>
        <v>0</v>
      </c>
      <c r="D995">
        <f t="shared" si="77"/>
        <v>0</v>
      </c>
      <c r="E995">
        <f t="shared" si="78"/>
        <v>0</v>
      </c>
      <c r="F995">
        <f t="shared" si="79"/>
        <v>42.204620486670144</v>
      </c>
    </row>
    <row r="996" spans="1:6" x14ac:dyDescent="0.2">
      <c r="A996">
        <f>Calc!$B$41/1000+A995</f>
        <v>0.34790000000000171</v>
      </c>
      <c r="B996">
        <f t="shared" si="75"/>
        <v>9.9959999999999924E-2</v>
      </c>
      <c r="C996">
        <f t="shared" si="76"/>
        <v>0</v>
      </c>
      <c r="D996">
        <f t="shared" si="77"/>
        <v>0</v>
      </c>
      <c r="E996">
        <f t="shared" si="78"/>
        <v>0</v>
      </c>
      <c r="F996">
        <f t="shared" si="79"/>
        <v>42.204620486670144</v>
      </c>
    </row>
    <row r="997" spans="1:6" x14ac:dyDescent="0.2">
      <c r="A997">
        <f>Calc!$B$41/1000+A996</f>
        <v>0.34825000000000172</v>
      </c>
      <c r="B997">
        <f t="shared" si="75"/>
        <v>9.9959999999999924E-2</v>
      </c>
      <c r="C997">
        <f t="shared" si="76"/>
        <v>0</v>
      </c>
      <c r="D997">
        <f t="shared" si="77"/>
        <v>0</v>
      </c>
      <c r="E997">
        <f t="shared" si="78"/>
        <v>0</v>
      </c>
      <c r="F997">
        <f t="shared" si="79"/>
        <v>42.204620486670144</v>
      </c>
    </row>
    <row r="998" spans="1:6" x14ac:dyDescent="0.2">
      <c r="A998">
        <f>Calc!$B$41/1000+A997</f>
        <v>0.34860000000000174</v>
      </c>
      <c r="B998">
        <f t="shared" si="75"/>
        <v>9.9959999999999924E-2</v>
      </c>
      <c r="C998">
        <f t="shared" si="76"/>
        <v>0</v>
      </c>
      <c r="D998">
        <f t="shared" si="77"/>
        <v>0</v>
      </c>
      <c r="E998">
        <f t="shared" si="78"/>
        <v>0</v>
      </c>
      <c r="F998">
        <f t="shared" si="79"/>
        <v>42.204620486670144</v>
      </c>
    </row>
    <row r="999" spans="1:6" x14ac:dyDescent="0.2">
      <c r="A999">
        <f>Calc!$B$41/1000+A998</f>
        <v>0.34895000000000176</v>
      </c>
      <c r="B999">
        <f t="shared" si="75"/>
        <v>9.9959999999999924E-2</v>
      </c>
      <c r="C999">
        <f t="shared" si="76"/>
        <v>0</v>
      </c>
      <c r="D999">
        <f t="shared" si="77"/>
        <v>0</v>
      </c>
      <c r="E999">
        <f t="shared" si="78"/>
        <v>0</v>
      </c>
      <c r="F999">
        <f t="shared" si="79"/>
        <v>42.204620486670144</v>
      </c>
    </row>
    <row r="1000" spans="1:6" x14ac:dyDescent="0.2">
      <c r="A1000">
        <f>Calc!$B$41/1000+A999</f>
        <v>0.34930000000000178</v>
      </c>
      <c r="B1000">
        <f t="shared" si="75"/>
        <v>9.9959999999999924E-2</v>
      </c>
      <c r="C1000">
        <f t="shared" si="76"/>
        <v>0</v>
      </c>
      <c r="D1000">
        <f t="shared" si="77"/>
        <v>0</v>
      </c>
      <c r="E1000">
        <f t="shared" si="78"/>
        <v>0</v>
      </c>
      <c r="F1000">
        <f t="shared" si="79"/>
        <v>42.204620486670144</v>
      </c>
    </row>
    <row r="1001" spans="1:6" x14ac:dyDescent="0.2">
      <c r="A1001">
        <f>Calc!$B$41/1000+A1000</f>
        <v>0.34965000000000179</v>
      </c>
      <c r="B1001">
        <f t="shared" si="75"/>
        <v>9.9959999999999924E-2</v>
      </c>
      <c r="C1001">
        <f t="shared" si="76"/>
        <v>0</v>
      </c>
      <c r="D1001">
        <f t="shared" si="77"/>
        <v>0</v>
      </c>
      <c r="E1001">
        <f t="shared" si="78"/>
        <v>0</v>
      </c>
      <c r="F1001">
        <f t="shared" si="79"/>
        <v>42.204620486670144</v>
      </c>
    </row>
    <row r="1002" spans="1:6" x14ac:dyDescent="0.2">
      <c r="A1002">
        <f>Calc!$B$41/1000+A1001</f>
        <v>0.35000000000000181</v>
      </c>
      <c r="B1002">
        <f t="shared" si="75"/>
        <v>9.9959999999999924E-2</v>
      </c>
      <c r="C1002">
        <f t="shared" si="76"/>
        <v>0</v>
      </c>
      <c r="D1002">
        <f t="shared" si="77"/>
        <v>0</v>
      </c>
      <c r="E1002">
        <f t="shared" si="78"/>
        <v>0</v>
      </c>
      <c r="F1002">
        <f t="shared" si="79"/>
        <v>42.204620486670144</v>
      </c>
    </row>
  </sheetData>
  <sheetProtection algorithmName="SHA-512" hashValue="dvsdvdMLs6P39ZiI/n08b2g+BmjB/fSoMKxAWsMzSWE7s7FzxiK4vQUtc3rxO6Upd1jtIAEyPDfZLiwBPjT6YQ==" saltValue="uPQnMFpb5OWl7RZLN+W6Uw==" spinCount="100000" sheet="1" objects="1" scenarios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278E7-EE1B-4149-B160-07CBB4ED559D}">
  <sheetPr codeName="Sheet2"/>
  <dimension ref="A1:O47"/>
  <sheetViews>
    <sheetView topLeftCell="A10" workbookViewId="0">
      <selection activeCell="A24" sqref="A24"/>
    </sheetView>
  </sheetViews>
  <sheetFormatPr defaultColWidth="8.75" defaultRowHeight="14.25" x14ac:dyDescent="0.2"/>
  <cols>
    <col min="1" max="1" width="22.5" bestFit="1" customWidth="1"/>
    <col min="2" max="2" width="10.5" bestFit="1" customWidth="1"/>
    <col min="3" max="3" width="25.5" bestFit="1" customWidth="1"/>
  </cols>
  <sheetData>
    <row r="1" spans="1:15" ht="15" x14ac:dyDescent="0.25">
      <c r="A1" s="2" t="s">
        <v>363</v>
      </c>
      <c r="B1" t="s">
        <v>19</v>
      </c>
      <c r="C1" t="s">
        <v>42</v>
      </c>
    </row>
    <row r="2" spans="1:15" x14ac:dyDescent="0.2">
      <c r="A2" t="s">
        <v>364</v>
      </c>
      <c r="B2" s="10">
        <v>0.4</v>
      </c>
      <c r="C2" s="56">
        <v>0.1</v>
      </c>
    </row>
    <row r="3" spans="1:15" x14ac:dyDescent="0.2">
      <c r="A3" t="s">
        <v>365</v>
      </c>
      <c r="B3" s="10">
        <v>0.3</v>
      </c>
      <c r="C3" s="55">
        <v>0.05</v>
      </c>
    </row>
    <row r="4" spans="1:15" x14ac:dyDescent="0.2">
      <c r="A4" t="s">
        <v>366</v>
      </c>
      <c r="B4" s="10">
        <v>0.3</v>
      </c>
      <c r="C4" s="57">
        <v>0.05</v>
      </c>
    </row>
    <row r="5" spans="1:15" x14ac:dyDescent="0.2">
      <c r="A5" s="1"/>
      <c r="B5" s="1"/>
      <c r="C5" s="10"/>
    </row>
    <row r="6" spans="1:15" ht="15" x14ac:dyDescent="0.25">
      <c r="L6" s="2"/>
    </row>
    <row r="7" spans="1:15" ht="15" x14ac:dyDescent="0.25">
      <c r="A7" s="2" t="s">
        <v>13</v>
      </c>
      <c r="B7" s="1"/>
      <c r="L7" s="1"/>
      <c r="M7" s="1"/>
      <c r="N7" s="1"/>
      <c r="O7" s="1"/>
    </row>
    <row r="8" spans="1:15" x14ac:dyDescent="0.2">
      <c r="A8" s="1" t="s">
        <v>7</v>
      </c>
      <c r="B8" s="3" t="s">
        <v>9</v>
      </c>
      <c r="L8" s="1"/>
      <c r="M8" s="1"/>
      <c r="N8" s="1"/>
      <c r="O8" s="1"/>
    </row>
    <row r="9" spans="1:15" x14ac:dyDescent="0.2">
      <c r="A9" s="1" t="s">
        <v>8</v>
      </c>
      <c r="B9" s="3" t="s">
        <v>10</v>
      </c>
      <c r="L9" s="1"/>
      <c r="M9" s="1"/>
      <c r="O9" s="1"/>
    </row>
    <row r="10" spans="1:15" x14ac:dyDescent="0.2">
      <c r="A10" s="1" t="s">
        <v>11</v>
      </c>
      <c r="B10" s="3">
        <v>0.06</v>
      </c>
      <c r="L10" s="1"/>
      <c r="M10" s="1"/>
    </row>
    <row r="11" spans="1:15" x14ac:dyDescent="0.2">
      <c r="A11" s="1" t="s">
        <v>12</v>
      </c>
      <c r="B11" s="3">
        <v>0.2</v>
      </c>
      <c r="L11" s="1"/>
      <c r="M11" s="1"/>
      <c r="N11" s="1"/>
    </row>
    <row r="14" spans="1:15" ht="15" x14ac:dyDescent="0.25">
      <c r="A14" s="2" t="s">
        <v>34</v>
      </c>
      <c r="B14" s="1" t="s">
        <v>36</v>
      </c>
    </row>
    <row r="15" spans="1:15" x14ac:dyDescent="0.2">
      <c r="A15" t="s">
        <v>37</v>
      </c>
      <c r="B15" s="1">
        <v>1</v>
      </c>
    </row>
    <row r="16" spans="1:15" x14ac:dyDescent="0.2">
      <c r="A16" t="s">
        <v>35</v>
      </c>
      <c r="B16">
        <v>2</v>
      </c>
    </row>
    <row r="17" spans="1:5" x14ac:dyDescent="0.2">
      <c r="A17" t="s">
        <v>38</v>
      </c>
      <c r="B17">
        <v>4</v>
      </c>
    </row>
    <row r="18" spans="1:5" x14ac:dyDescent="0.2">
      <c r="A18" t="s">
        <v>39</v>
      </c>
      <c r="B18">
        <v>8</v>
      </c>
    </row>
    <row r="20" spans="1:5" x14ac:dyDescent="0.2">
      <c r="A20" t="s">
        <v>440</v>
      </c>
      <c r="B20">
        <v>32</v>
      </c>
    </row>
    <row r="22" spans="1:5" ht="15" x14ac:dyDescent="0.25">
      <c r="A22" s="2" t="s">
        <v>431</v>
      </c>
    </row>
    <row r="23" spans="1:5" x14ac:dyDescent="0.2">
      <c r="A23">
        <f>IF(_xlfn.BITAND(Calc!B12,B20),Calc!B23,Calc!B22)</f>
        <v>27.299999237060501</v>
      </c>
      <c r="B23" t="s">
        <v>18</v>
      </c>
    </row>
    <row r="25" spans="1:5" ht="15" x14ac:dyDescent="0.25">
      <c r="A25" s="2" t="s">
        <v>367</v>
      </c>
      <c r="B25" s="1"/>
    </row>
    <row r="26" spans="1:5" x14ac:dyDescent="0.2">
      <c r="A26" s="1">
        <f>IF(_xlfn.BITAND(Calc!$B$12,Hilfsdaten!B15),Calc!$B$11,0)</f>
        <v>100</v>
      </c>
      <c r="B26" t="s">
        <v>24</v>
      </c>
      <c r="C26" t="s">
        <v>37</v>
      </c>
    </row>
    <row r="27" spans="1:5" x14ac:dyDescent="0.2">
      <c r="A27" s="1">
        <f>IF(_xlfn.BITAND(Calc!$B$12,Hilfsdaten!B17),-Calc!$B$11,0)</f>
        <v>-100</v>
      </c>
      <c r="B27" t="s">
        <v>24</v>
      </c>
      <c r="C27" t="s">
        <v>38</v>
      </c>
    </row>
    <row r="28" spans="1:5" x14ac:dyDescent="0.2">
      <c r="A28" s="1">
        <f>(Calc!B26+COS(RADIANS(Calc!B13))*A33*9.81)*Calc!B10</f>
        <v>70.046440121955868</v>
      </c>
      <c r="B28" t="s">
        <v>24</v>
      </c>
      <c r="C28" t="s">
        <v>368</v>
      </c>
      <c r="D28" s="1"/>
      <c r="E28" s="1"/>
    </row>
    <row r="29" spans="1:5" x14ac:dyDescent="0.2">
      <c r="A29" s="1">
        <f>IF(_xlfn.BITAND(Calc!$B$12,Hilfsdaten!B16),Calc!$B$11,0)</f>
        <v>100</v>
      </c>
      <c r="B29" t="s">
        <v>24</v>
      </c>
      <c r="C29" t="s">
        <v>369</v>
      </c>
    </row>
    <row r="30" spans="1:5" x14ac:dyDescent="0.2">
      <c r="A30" s="1">
        <f>A33*9.81*SIN(RADIANS(Calc!B13))</f>
        <v>0</v>
      </c>
      <c r="B30" t="s">
        <v>24</v>
      </c>
      <c r="C30" t="s">
        <v>370</v>
      </c>
    </row>
    <row r="31" spans="1:5" x14ac:dyDescent="0.2">
      <c r="A31" s="1">
        <f>IF(_xlfn.BITAND(Calc!$B$12,Hilfsdaten!B18),Calc!$B$11,0)</f>
        <v>0</v>
      </c>
      <c r="B31" t="s">
        <v>24</v>
      </c>
      <c r="C31" t="s">
        <v>59</v>
      </c>
    </row>
    <row r="33" spans="1:8" x14ac:dyDescent="0.2">
      <c r="A33">
        <f>A23+Calc!B9</f>
        <v>127.2999992370605</v>
      </c>
      <c r="B33" t="s">
        <v>18</v>
      </c>
      <c r="C33" t="s">
        <v>439</v>
      </c>
    </row>
    <row r="35" spans="1:8" ht="15" x14ac:dyDescent="0.25">
      <c r="F35" s="2" t="s">
        <v>371</v>
      </c>
      <c r="H35" s="2" t="s">
        <v>372</v>
      </c>
    </row>
    <row r="36" spans="1:8" ht="15" x14ac:dyDescent="0.25">
      <c r="A36" s="2" t="s">
        <v>380</v>
      </c>
      <c r="F36" t="s">
        <v>373</v>
      </c>
      <c r="G36" s="1"/>
      <c r="H36" s="1"/>
    </row>
    <row r="37" spans="1:8" x14ac:dyDescent="0.2">
      <c r="A37" t="s">
        <v>387</v>
      </c>
      <c r="B37">
        <v>2.4</v>
      </c>
      <c r="C37" t="s">
        <v>388</v>
      </c>
      <c r="F37" t="s">
        <v>46</v>
      </c>
      <c r="G37" s="1"/>
      <c r="H37" s="1"/>
    </row>
    <row r="38" spans="1:8" x14ac:dyDescent="0.2">
      <c r="A38" t="s">
        <v>389</v>
      </c>
      <c r="B38">
        <f>Calc!B24*Calc!B38</f>
        <v>215.2320007324212</v>
      </c>
    </row>
    <row r="39" spans="1:8" x14ac:dyDescent="0.2">
      <c r="A39" t="s">
        <v>390</v>
      </c>
      <c r="B39">
        <f>SQRT(3)/SQRT(2)*Calc!B28*D42</f>
        <v>35.296341734504693</v>
      </c>
    </row>
    <row r="40" spans="1:8" x14ac:dyDescent="0.2">
      <c r="A40" t="s">
        <v>391</v>
      </c>
      <c r="B40">
        <f>2*PI()*SQRT(3)/SQRT(2)*Calc!B29*D42*Calc!B38/32</f>
        <v>102.17420089027151</v>
      </c>
    </row>
    <row r="41" spans="1:8" x14ac:dyDescent="0.2">
      <c r="A41" t="s">
        <v>435</v>
      </c>
      <c r="B41">
        <f>ATAN(B40/B39)</f>
        <v>1.2381783873905778</v>
      </c>
      <c r="D41" t="e" cm="1">
        <f t="array" ref="D41">SQRT(3)*SQRT(((_MaxSpeed/_PolesPitch)*PI()*_WindingL*_MaxCurrent)^2+(0.5*_WindingR*_MaxCurrent+_MaxSpeed*_Kf/3)^2)</f>
        <v>#NAME?</v>
      </c>
    </row>
    <row r="42" spans="1:8" x14ac:dyDescent="0.2">
      <c r="A42" t="s">
        <v>436</v>
      </c>
      <c r="B42">
        <f>SQRT(B39^2+B40^2)</f>
        <v>108.09902435917031</v>
      </c>
      <c r="D42">
        <f>MAX(Calc!B44:'Calc'!B47)/Calc!B24</f>
        <v>13.72349697821641</v>
      </c>
      <c r="E42" t="s">
        <v>433</v>
      </c>
    </row>
    <row r="43" spans="1:8" x14ac:dyDescent="0.2">
      <c r="A43" t="s">
        <v>437</v>
      </c>
      <c r="B43">
        <f>B38+B42*COS(B41)</f>
        <v>250.52834246692589</v>
      </c>
    </row>
    <row r="44" spans="1:8" x14ac:dyDescent="0.2">
      <c r="A44" t="s">
        <v>438</v>
      </c>
      <c r="B44">
        <f>B42*SIN(B41)</f>
        <v>102.17420089027152</v>
      </c>
    </row>
    <row r="45" spans="1:8" x14ac:dyDescent="0.2">
      <c r="A45" t="s">
        <v>392</v>
      </c>
      <c r="B45">
        <f>B37+SQRT(B43^2+B44^2)</f>
        <v>272.96241000329451</v>
      </c>
    </row>
    <row r="46" spans="1:8" x14ac:dyDescent="0.2">
      <c r="A46" t="s">
        <v>392</v>
      </c>
      <c r="B46">
        <f>B37+SQRT((B38+B39)^2+B40^2)</f>
        <v>272.96241000329451</v>
      </c>
      <c r="C46" t="s">
        <v>393</v>
      </c>
    </row>
    <row r="47" spans="1:8" x14ac:dyDescent="0.2">
      <c r="A47" t="s">
        <v>434</v>
      </c>
      <c r="B47">
        <f>SQRT(3)*SQRT(((Calc!B38/0.032)*PI()*Calc!B29/1000*D42)^2+(0.5*Calc!B28*D42+Calc!B38*Calc!B24/3)^2)</f>
        <v>165.79248764526722</v>
      </c>
      <c r="C47" t="s">
        <v>388</v>
      </c>
    </row>
  </sheetData>
  <sheetProtection algorithmName="SHA-512" hashValue="zH5XjWI8RLBhf7LArv4CYxDTGUeuti+xMKPNuhYOzspKVMJrHHpsvyAcDSC9AtOgI9higjVt6skjvNegQ4eiFw==" saltValue="DeiAP4YQIrhEMbyg6HtHrw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EE872D-D2FE-402A-884E-91A3D8A3AF9D}">
  <sheetPr codeName="Sheet4"/>
  <dimension ref="A1:AJ271"/>
  <sheetViews>
    <sheetView topLeftCell="B1" workbookViewId="0">
      <pane ySplit="9" topLeftCell="A136" activePane="bottomLeft" state="frozen"/>
      <selection pane="bottomLeft" activeCell="B153" sqref="B153:W153"/>
    </sheetView>
  </sheetViews>
  <sheetFormatPr defaultColWidth="8" defaultRowHeight="15" x14ac:dyDescent="0.25"/>
  <cols>
    <col min="1" max="1" width="60" style="9" bestFit="1" customWidth="1"/>
    <col min="2" max="2" width="19.25" customWidth="1"/>
    <col min="7" max="8" width="8" style="4"/>
    <col min="15" max="15" width="8.375" style="8" bestFit="1" customWidth="1"/>
    <col min="22" max="22" width="9.875" bestFit="1" customWidth="1"/>
    <col min="23" max="23" width="12.125" bestFit="1" customWidth="1"/>
    <col min="258" max="258" width="19.25" customWidth="1"/>
    <col min="271" max="271" width="8.375" bestFit="1" customWidth="1"/>
    <col min="514" max="514" width="19.25" customWidth="1"/>
    <col min="527" max="527" width="8.375" bestFit="1" customWidth="1"/>
    <col min="770" max="770" width="19.25" customWidth="1"/>
    <col min="783" max="783" width="8.375" bestFit="1" customWidth="1"/>
    <col min="1026" max="1026" width="19.25" customWidth="1"/>
    <col min="1039" max="1039" width="8.375" bestFit="1" customWidth="1"/>
    <col min="1282" max="1282" width="19.25" customWidth="1"/>
    <col min="1295" max="1295" width="8.375" bestFit="1" customWidth="1"/>
    <col min="1538" max="1538" width="19.25" customWidth="1"/>
    <col min="1551" max="1551" width="8.375" bestFit="1" customWidth="1"/>
    <col min="1794" max="1794" width="19.25" customWidth="1"/>
    <col min="1807" max="1807" width="8.375" bestFit="1" customWidth="1"/>
    <col min="2050" max="2050" width="19.25" customWidth="1"/>
    <col min="2063" max="2063" width="8.375" bestFit="1" customWidth="1"/>
    <col min="2306" max="2306" width="19.25" customWidth="1"/>
    <col min="2319" max="2319" width="8.375" bestFit="1" customWidth="1"/>
    <col min="2562" max="2562" width="19.25" customWidth="1"/>
    <col min="2575" max="2575" width="8.375" bestFit="1" customWidth="1"/>
    <col min="2818" max="2818" width="19.25" customWidth="1"/>
    <col min="2831" max="2831" width="8.375" bestFit="1" customWidth="1"/>
    <col min="3074" max="3074" width="19.25" customWidth="1"/>
    <col min="3087" max="3087" width="8.375" bestFit="1" customWidth="1"/>
    <col min="3330" max="3330" width="19.25" customWidth="1"/>
    <col min="3343" max="3343" width="8.375" bestFit="1" customWidth="1"/>
    <col min="3586" max="3586" width="19.25" customWidth="1"/>
    <col min="3599" max="3599" width="8.375" bestFit="1" customWidth="1"/>
    <col min="3842" max="3842" width="19.25" customWidth="1"/>
    <col min="3855" max="3855" width="8.375" bestFit="1" customWidth="1"/>
    <col min="4098" max="4098" width="19.25" customWidth="1"/>
    <col min="4111" max="4111" width="8.375" bestFit="1" customWidth="1"/>
    <col min="4354" max="4354" width="19.25" customWidth="1"/>
    <col min="4367" max="4367" width="8.375" bestFit="1" customWidth="1"/>
    <col min="4610" max="4610" width="19.25" customWidth="1"/>
    <col min="4623" max="4623" width="8.375" bestFit="1" customWidth="1"/>
    <col min="4866" max="4866" width="19.25" customWidth="1"/>
    <col min="4879" max="4879" width="8.375" bestFit="1" customWidth="1"/>
    <col min="5122" max="5122" width="19.25" customWidth="1"/>
    <col min="5135" max="5135" width="8.375" bestFit="1" customWidth="1"/>
    <col min="5378" max="5378" width="19.25" customWidth="1"/>
    <col min="5391" max="5391" width="8.375" bestFit="1" customWidth="1"/>
    <col min="5634" max="5634" width="19.25" customWidth="1"/>
    <col min="5647" max="5647" width="8.375" bestFit="1" customWidth="1"/>
    <col min="5890" max="5890" width="19.25" customWidth="1"/>
    <col min="5903" max="5903" width="8.375" bestFit="1" customWidth="1"/>
    <col min="6146" max="6146" width="19.25" customWidth="1"/>
    <col min="6159" max="6159" width="8.375" bestFit="1" customWidth="1"/>
    <col min="6402" max="6402" width="19.25" customWidth="1"/>
    <col min="6415" max="6415" width="8.375" bestFit="1" customWidth="1"/>
    <col min="6658" max="6658" width="19.25" customWidth="1"/>
    <col min="6671" max="6671" width="8.375" bestFit="1" customWidth="1"/>
    <col min="6914" max="6914" width="19.25" customWidth="1"/>
    <col min="6927" max="6927" width="8.375" bestFit="1" customWidth="1"/>
    <col min="7170" max="7170" width="19.25" customWidth="1"/>
    <col min="7183" max="7183" width="8.375" bestFit="1" customWidth="1"/>
    <col min="7426" max="7426" width="19.25" customWidth="1"/>
    <col min="7439" max="7439" width="8.375" bestFit="1" customWidth="1"/>
    <col min="7682" max="7682" width="19.25" customWidth="1"/>
    <col min="7695" max="7695" width="8.375" bestFit="1" customWidth="1"/>
    <col min="7938" max="7938" width="19.25" customWidth="1"/>
    <col min="7951" max="7951" width="8.375" bestFit="1" customWidth="1"/>
    <col min="8194" max="8194" width="19.25" customWidth="1"/>
    <col min="8207" max="8207" width="8.375" bestFit="1" customWidth="1"/>
    <col min="8450" max="8450" width="19.25" customWidth="1"/>
    <col min="8463" max="8463" width="8.375" bestFit="1" customWidth="1"/>
    <col min="8706" max="8706" width="19.25" customWidth="1"/>
    <col min="8719" max="8719" width="8.375" bestFit="1" customWidth="1"/>
    <col min="8962" max="8962" width="19.25" customWidth="1"/>
    <col min="8975" max="8975" width="8.375" bestFit="1" customWidth="1"/>
    <col min="9218" max="9218" width="19.25" customWidth="1"/>
    <col min="9231" max="9231" width="8.375" bestFit="1" customWidth="1"/>
    <col min="9474" max="9474" width="19.25" customWidth="1"/>
    <col min="9487" max="9487" width="8.375" bestFit="1" customWidth="1"/>
    <col min="9730" max="9730" width="19.25" customWidth="1"/>
    <col min="9743" max="9743" width="8.375" bestFit="1" customWidth="1"/>
    <col min="9986" max="9986" width="19.25" customWidth="1"/>
    <col min="9999" max="9999" width="8.375" bestFit="1" customWidth="1"/>
    <col min="10242" max="10242" width="19.25" customWidth="1"/>
    <col min="10255" max="10255" width="8.375" bestFit="1" customWidth="1"/>
    <col min="10498" max="10498" width="19.25" customWidth="1"/>
    <col min="10511" max="10511" width="8.375" bestFit="1" customWidth="1"/>
    <col min="10754" max="10754" width="19.25" customWidth="1"/>
    <col min="10767" max="10767" width="8.375" bestFit="1" customWidth="1"/>
    <col min="11010" max="11010" width="19.25" customWidth="1"/>
    <col min="11023" max="11023" width="8.375" bestFit="1" customWidth="1"/>
    <col min="11266" max="11266" width="19.25" customWidth="1"/>
    <col min="11279" max="11279" width="8.375" bestFit="1" customWidth="1"/>
    <col min="11522" max="11522" width="19.25" customWidth="1"/>
    <col min="11535" max="11535" width="8.375" bestFit="1" customWidth="1"/>
    <col min="11778" max="11778" width="19.25" customWidth="1"/>
    <col min="11791" max="11791" width="8.375" bestFit="1" customWidth="1"/>
    <col min="12034" max="12034" width="19.25" customWidth="1"/>
    <col min="12047" max="12047" width="8.375" bestFit="1" customWidth="1"/>
    <col min="12290" max="12290" width="19.25" customWidth="1"/>
    <col min="12303" max="12303" width="8.375" bestFit="1" customWidth="1"/>
    <col min="12546" max="12546" width="19.25" customWidth="1"/>
    <col min="12559" max="12559" width="8.375" bestFit="1" customWidth="1"/>
    <col min="12802" max="12802" width="19.25" customWidth="1"/>
    <col min="12815" max="12815" width="8.375" bestFit="1" customWidth="1"/>
    <col min="13058" max="13058" width="19.25" customWidth="1"/>
    <col min="13071" max="13071" width="8.375" bestFit="1" customWidth="1"/>
    <col min="13314" max="13314" width="19.25" customWidth="1"/>
    <col min="13327" max="13327" width="8.375" bestFit="1" customWidth="1"/>
    <col min="13570" max="13570" width="19.25" customWidth="1"/>
    <col min="13583" max="13583" width="8.375" bestFit="1" customWidth="1"/>
    <col min="13826" max="13826" width="19.25" customWidth="1"/>
    <col min="13839" max="13839" width="8.375" bestFit="1" customWidth="1"/>
    <col min="14082" max="14082" width="19.25" customWidth="1"/>
    <col min="14095" max="14095" width="8.375" bestFit="1" customWidth="1"/>
    <col min="14338" max="14338" width="19.25" customWidth="1"/>
    <col min="14351" max="14351" width="8.375" bestFit="1" customWidth="1"/>
    <col min="14594" max="14594" width="19.25" customWidth="1"/>
    <col min="14607" max="14607" width="8.375" bestFit="1" customWidth="1"/>
    <col min="14850" max="14850" width="19.25" customWidth="1"/>
    <col min="14863" max="14863" width="8.375" bestFit="1" customWidth="1"/>
    <col min="15106" max="15106" width="19.25" customWidth="1"/>
    <col min="15119" max="15119" width="8.375" bestFit="1" customWidth="1"/>
    <col min="15362" max="15362" width="19.25" customWidth="1"/>
    <col min="15375" max="15375" width="8.375" bestFit="1" customWidth="1"/>
    <col min="15618" max="15618" width="19.25" customWidth="1"/>
    <col min="15631" max="15631" width="8.375" bestFit="1" customWidth="1"/>
    <col min="15874" max="15874" width="19.25" customWidth="1"/>
    <col min="15887" max="15887" width="8.375" bestFit="1" customWidth="1"/>
    <col min="16130" max="16130" width="19.25" customWidth="1"/>
    <col min="16143" max="16143" width="8.375" bestFit="1" customWidth="1"/>
  </cols>
  <sheetData>
    <row r="1" spans="1:36" ht="15.75" thickBot="1" x14ac:dyDescent="0.3">
      <c r="A1" s="9">
        <v>1</v>
      </c>
      <c r="B1">
        <v>2</v>
      </c>
      <c r="C1" s="9">
        <v>3</v>
      </c>
      <c r="D1">
        <v>4</v>
      </c>
      <c r="E1" s="9">
        <v>5</v>
      </c>
      <c r="F1">
        <v>6</v>
      </c>
      <c r="G1" s="9">
        <v>7</v>
      </c>
      <c r="H1">
        <v>8</v>
      </c>
      <c r="I1" s="9">
        <v>9</v>
      </c>
      <c r="J1">
        <v>10</v>
      </c>
      <c r="K1" s="9">
        <v>11</v>
      </c>
      <c r="L1">
        <v>12</v>
      </c>
      <c r="M1" s="9">
        <v>13</v>
      </c>
      <c r="N1">
        <v>14</v>
      </c>
      <c r="O1" s="9">
        <v>15</v>
      </c>
      <c r="P1">
        <v>16</v>
      </c>
      <c r="Q1" s="9">
        <v>17</v>
      </c>
      <c r="R1">
        <v>18</v>
      </c>
      <c r="S1" s="9">
        <v>19</v>
      </c>
      <c r="T1">
        <v>20</v>
      </c>
      <c r="U1" s="9">
        <v>21</v>
      </c>
      <c r="V1">
        <v>22</v>
      </c>
      <c r="W1" s="9">
        <v>23</v>
      </c>
      <c r="X1">
        <v>24</v>
      </c>
    </row>
    <row r="2" spans="1:36" ht="13.5" customHeight="1" x14ac:dyDescent="0.2">
      <c r="A2" s="85" t="s">
        <v>93</v>
      </c>
      <c r="B2" s="103" t="s">
        <v>65</v>
      </c>
      <c r="C2" s="92" t="s">
        <v>66</v>
      </c>
      <c r="D2" s="95" t="s">
        <v>67</v>
      </c>
      <c r="E2" s="92" t="s">
        <v>68</v>
      </c>
      <c r="F2" s="95" t="s">
        <v>69</v>
      </c>
      <c r="G2" s="106" t="s">
        <v>70</v>
      </c>
      <c r="H2" s="106"/>
      <c r="I2" s="92" t="s">
        <v>71</v>
      </c>
      <c r="J2" s="92" t="s">
        <v>72</v>
      </c>
      <c r="K2" s="95" t="s">
        <v>73</v>
      </c>
      <c r="L2" s="96" t="s">
        <v>74</v>
      </c>
      <c r="M2" s="99" t="s">
        <v>75</v>
      </c>
      <c r="N2" s="102" t="s">
        <v>76</v>
      </c>
      <c r="O2" s="89" t="s">
        <v>77</v>
      </c>
      <c r="P2" s="76"/>
      <c r="Q2" s="76"/>
      <c r="R2" s="76"/>
      <c r="S2" s="88" t="s">
        <v>235</v>
      </c>
      <c r="T2" s="76" t="s">
        <v>78</v>
      </c>
      <c r="U2" s="76" t="s">
        <v>79</v>
      </c>
      <c r="X2" s="88" t="s">
        <v>361</v>
      </c>
    </row>
    <row r="3" spans="1:36" ht="12.75" customHeight="1" x14ac:dyDescent="0.2">
      <c r="A3" s="86"/>
      <c r="B3" s="104"/>
      <c r="C3" s="93"/>
      <c r="D3" s="93"/>
      <c r="E3" s="93"/>
      <c r="F3" s="93"/>
      <c r="G3" s="79" t="s">
        <v>80</v>
      </c>
      <c r="H3" s="82" t="s">
        <v>81</v>
      </c>
      <c r="I3" s="93"/>
      <c r="J3" s="93"/>
      <c r="K3" s="93"/>
      <c r="L3" s="97"/>
      <c r="M3" s="100"/>
      <c r="N3" s="77"/>
      <c r="O3" s="90"/>
      <c r="P3" s="77"/>
      <c r="Q3" s="77"/>
      <c r="R3" s="77"/>
      <c r="S3" s="77"/>
      <c r="T3" s="77"/>
      <c r="U3" s="77"/>
      <c r="X3" s="77"/>
    </row>
    <row r="4" spans="1:36" ht="14.25" x14ac:dyDescent="0.2">
      <c r="A4" s="86"/>
      <c r="B4" s="104"/>
      <c r="C4" s="93"/>
      <c r="D4" s="93"/>
      <c r="E4" s="93"/>
      <c r="F4" s="93"/>
      <c r="G4" s="80"/>
      <c r="H4" s="83"/>
      <c r="I4" s="93"/>
      <c r="J4" s="93"/>
      <c r="K4" s="93"/>
      <c r="L4" s="97"/>
      <c r="M4" s="100"/>
      <c r="N4" s="77"/>
      <c r="O4" s="90"/>
      <c r="P4" s="77"/>
      <c r="Q4" s="77"/>
      <c r="R4" s="77"/>
      <c r="S4" s="77"/>
      <c r="T4" s="77"/>
      <c r="U4" s="77"/>
      <c r="X4" s="77"/>
      <c r="AH4" t="s">
        <v>82</v>
      </c>
      <c r="AI4" t="s">
        <v>83</v>
      </c>
      <c r="AJ4" t="s">
        <v>84</v>
      </c>
    </row>
    <row r="5" spans="1:36" ht="14.25" x14ac:dyDescent="0.2">
      <c r="A5" s="86"/>
      <c r="B5" s="104"/>
      <c r="C5" s="93"/>
      <c r="D5" s="93"/>
      <c r="E5" s="93"/>
      <c r="F5" s="93"/>
      <c r="G5" s="80"/>
      <c r="H5" s="83"/>
      <c r="I5" s="93"/>
      <c r="J5" s="93"/>
      <c r="K5" s="93"/>
      <c r="L5" s="97"/>
      <c r="M5" s="100"/>
      <c r="N5" s="77"/>
      <c r="O5" s="90"/>
      <c r="P5" s="77"/>
      <c r="Q5" s="77"/>
      <c r="R5" s="77"/>
      <c r="S5" s="77"/>
      <c r="T5" s="77"/>
      <c r="U5" s="77"/>
      <c r="V5" t="str">
        <f>REPT("1",20-LEN(B10))</f>
        <v>111111111</v>
      </c>
      <c r="X5" s="77"/>
      <c r="AH5" t="s">
        <v>24</v>
      </c>
      <c r="AI5" t="s">
        <v>85</v>
      </c>
    </row>
    <row r="6" spans="1:36" ht="14.25" x14ac:dyDescent="0.2">
      <c r="A6" s="86"/>
      <c r="B6" s="104"/>
      <c r="C6" s="93"/>
      <c r="D6" s="93"/>
      <c r="E6" s="93"/>
      <c r="F6" s="93"/>
      <c r="G6" s="80"/>
      <c r="H6" s="83"/>
      <c r="I6" s="93"/>
      <c r="J6" s="93"/>
      <c r="K6" s="93"/>
      <c r="L6" s="97"/>
      <c r="M6" s="100"/>
      <c r="N6" s="77"/>
      <c r="O6" s="90"/>
      <c r="P6" s="77"/>
      <c r="Q6" s="77"/>
      <c r="R6" s="77"/>
      <c r="S6" s="77"/>
      <c r="T6" s="77"/>
      <c r="U6" s="77"/>
      <c r="V6" t="str">
        <f>REPT("1",20-LEN(B11))</f>
        <v>111111</v>
      </c>
      <c r="X6" s="77"/>
      <c r="AH6" s="5" t="s">
        <v>86</v>
      </c>
      <c r="AI6" t="s">
        <v>87</v>
      </c>
    </row>
    <row r="7" spans="1:36" ht="14.25" x14ac:dyDescent="0.2">
      <c r="A7" s="86"/>
      <c r="B7" s="104"/>
      <c r="C7" s="93"/>
      <c r="D7" s="93"/>
      <c r="E7" s="93"/>
      <c r="F7" s="93"/>
      <c r="G7" s="80"/>
      <c r="H7" s="83"/>
      <c r="I7" s="93"/>
      <c r="J7" s="93"/>
      <c r="K7" s="93"/>
      <c r="L7" s="97"/>
      <c r="M7" s="100"/>
      <c r="N7" s="77"/>
      <c r="O7" s="90"/>
      <c r="P7" s="77"/>
      <c r="Q7" s="77"/>
      <c r="R7" s="77"/>
      <c r="S7" s="77"/>
      <c r="T7" s="77"/>
      <c r="U7" s="77"/>
      <c r="X7" s="77"/>
      <c r="AI7" t="s">
        <v>88</v>
      </c>
    </row>
    <row r="8" spans="1:36" ht="14.25" x14ac:dyDescent="0.2">
      <c r="A8" s="86"/>
      <c r="B8" s="104"/>
      <c r="C8" s="93"/>
      <c r="D8" s="93"/>
      <c r="E8" s="93"/>
      <c r="F8" s="93"/>
      <c r="G8" s="80"/>
      <c r="H8" s="83"/>
      <c r="I8" s="93"/>
      <c r="J8" s="93"/>
      <c r="K8" s="93"/>
      <c r="L8" s="97"/>
      <c r="M8" s="100"/>
      <c r="N8" s="77"/>
      <c r="O8" s="90"/>
      <c r="P8" s="77"/>
      <c r="Q8" s="77"/>
      <c r="R8" s="77"/>
      <c r="S8" s="77"/>
      <c r="T8" s="77"/>
      <c r="U8" s="77"/>
      <c r="X8" s="77"/>
      <c r="AI8" t="s">
        <v>89</v>
      </c>
    </row>
    <row r="9" spans="1:36" thickBot="1" x14ac:dyDescent="0.25">
      <c r="A9" s="87"/>
      <c r="B9" s="105"/>
      <c r="C9" s="94"/>
      <c r="D9" s="94"/>
      <c r="E9" s="94"/>
      <c r="F9" s="94"/>
      <c r="G9" s="81"/>
      <c r="H9" s="84"/>
      <c r="I9" s="94"/>
      <c r="J9" s="94"/>
      <c r="K9" s="94"/>
      <c r="L9" s="98"/>
      <c r="M9" s="101"/>
      <c r="N9" s="78"/>
      <c r="O9" s="91"/>
      <c r="P9" s="78"/>
      <c r="Q9" s="78"/>
      <c r="R9" s="78"/>
      <c r="S9" s="78"/>
      <c r="T9" s="78"/>
      <c r="U9" s="78"/>
      <c r="V9" t="s">
        <v>90</v>
      </c>
      <c r="W9" t="s">
        <v>91</v>
      </c>
      <c r="X9" s="78"/>
      <c r="AI9" t="s">
        <v>92</v>
      </c>
    </row>
    <row r="10" spans="1:36" x14ac:dyDescent="0.25">
      <c r="A10" s="9" t="str">
        <f>_xlfn.CONCAT(B10,REPT(" ",16-LEN(B10)),"Fn=",TEXT(G10,"0000"),"N - Fp=",TEXT(C10,"0000"),"N - vmax=",TEXT(I10,"0.00"),"m/s")</f>
        <v>IC11-030 A1     Fn=0144N - Fp=0320N - vmax=8.00m/s</v>
      </c>
      <c r="B10" t="s">
        <v>94</v>
      </c>
      <c r="C10">
        <v>320</v>
      </c>
      <c r="D10">
        <v>11.300000190734799</v>
      </c>
      <c r="E10">
        <v>144</v>
      </c>
      <c r="F10">
        <v>4</v>
      </c>
      <c r="G10" s="4">
        <f>E10</f>
        <v>144</v>
      </c>
      <c r="H10" s="6">
        <v>12.452580590513005</v>
      </c>
      <c r="I10" s="7">
        <v>8</v>
      </c>
      <c r="J10">
        <v>2.5</v>
      </c>
      <c r="K10">
        <v>1.8999999761581401</v>
      </c>
      <c r="L10">
        <v>16.7000007629394</v>
      </c>
      <c r="M10">
        <v>30.899999618530199</v>
      </c>
      <c r="N10">
        <v>32</v>
      </c>
      <c r="O10">
        <v>35.909999847412102</v>
      </c>
      <c r="P10">
        <v>560</v>
      </c>
      <c r="Q10">
        <v>0</v>
      </c>
      <c r="R10">
        <v>0</v>
      </c>
      <c r="S10">
        <v>1.3999999761581421</v>
      </c>
      <c r="T10">
        <v>0</v>
      </c>
      <c r="U10">
        <v>0</v>
      </c>
      <c r="V10">
        <v>200</v>
      </c>
      <c r="W10">
        <v>5.4</v>
      </c>
    </row>
    <row r="11" spans="1:36" x14ac:dyDescent="0.25">
      <c r="A11" s="9" t="str">
        <f t="shared" ref="A11:A74" si="0">_xlfn.CONCAT(B11,REPT(" ",16-LEN(B11)),"Fn=",TEXT(G11,"0000"),"N - Fp=",TEXT(C11,"0000"),"N - vmax=",TEXT(I11,"0.00"),"m/s")</f>
        <v>IC11-030 A1 AC  Fn=0254N - Fp=0315N - vmax=8.00m/s</v>
      </c>
      <c r="B11" t="s">
        <v>95</v>
      </c>
      <c r="C11">
        <v>315</v>
      </c>
      <c r="D11">
        <v>13.800000190734799</v>
      </c>
      <c r="E11">
        <v>254</v>
      </c>
      <c r="F11">
        <v>9.6999998092651296</v>
      </c>
      <c r="G11" s="4">
        <f t="shared" ref="G11:G74" si="1">E11</f>
        <v>254</v>
      </c>
      <c r="H11" s="6">
        <v>15.955835704465761</v>
      </c>
      <c r="I11" s="7">
        <v>8</v>
      </c>
      <c r="J11">
        <v>2.5</v>
      </c>
      <c r="K11">
        <v>1.6000000238418499</v>
      </c>
      <c r="L11">
        <v>10.300000190734799</v>
      </c>
      <c r="M11">
        <v>24.799999237060501</v>
      </c>
      <c r="N11">
        <v>32</v>
      </c>
      <c r="O11">
        <v>26.143999099731399</v>
      </c>
      <c r="P11">
        <v>560</v>
      </c>
      <c r="Q11">
        <v>0</v>
      </c>
      <c r="R11">
        <v>0</v>
      </c>
      <c r="S11">
        <v>1.3999999761581421</v>
      </c>
      <c r="T11">
        <v>0</v>
      </c>
      <c r="U11">
        <v>0</v>
      </c>
      <c r="V11">
        <v>200</v>
      </c>
      <c r="W11">
        <v>5.4</v>
      </c>
    </row>
    <row r="12" spans="1:36" x14ac:dyDescent="0.25">
      <c r="A12" s="9" t="str">
        <f t="shared" si="0"/>
        <v>IC11-030 A5     Fn=0144N - Fp=0320N - vmax=8.00m/s</v>
      </c>
      <c r="B12" t="s">
        <v>96</v>
      </c>
      <c r="C12">
        <v>320</v>
      </c>
      <c r="D12">
        <v>19.100000381469702</v>
      </c>
      <c r="E12">
        <v>144</v>
      </c>
      <c r="F12">
        <v>6.9000000953674299</v>
      </c>
      <c r="G12" s="4">
        <f t="shared" si="1"/>
        <v>144</v>
      </c>
      <c r="H12" s="6">
        <v>22.147825670284604</v>
      </c>
      <c r="I12" s="7">
        <v>8</v>
      </c>
      <c r="J12">
        <v>2.5</v>
      </c>
      <c r="K12">
        <v>0.60000002384185702</v>
      </c>
      <c r="L12">
        <v>5.5999999046325604</v>
      </c>
      <c r="M12">
        <v>17.799999237060501</v>
      </c>
      <c r="N12">
        <v>32</v>
      </c>
      <c r="O12">
        <v>20.709999084472599</v>
      </c>
      <c r="P12">
        <v>560</v>
      </c>
      <c r="Q12">
        <v>0</v>
      </c>
      <c r="R12">
        <v>0</v>
      </c>
      <c r="S12">
        <v>1.3999999761581421</v>
      </c>
      <c r="T12">
        <v>0</v>
      </c>
      <c r="U12">
        <v>0</v>
      </c>
      <c r="V12">
        <v>200</v>
      </c>
      <c r="W12">
        <v>5.4</v>
      </c>
    </row>
    <row r="13" spans="1:36" x14ac:dyDescent="0.25">
      <c r="A13" s="9" t="str">
        <f t="shared" si="0"/>
        <v>IC11-030 A5 AC  Fn=0254N - Fp=0315N - vmax=8.00m/s</v>
      </c>
      <c r="B13" t="s">
        <v>236</v>
      </c>
      <c r="C13">
        <v>315</v>
      </c>
      <c r="D13">
        <v>23.899999618530199</v>
      </c>
      <c r="E13">
        <v>254</v>
      </c>
      <c r="F13">
        <v>16.899999618530199</v>
      </c>
      <c r="G13" s="4">
        <f t="shared" si="1"/>
        <v>254</v>
      </c>
      <c r="H13" s="6">
        <v>28.261084734452499</v>
      </c>
      <c r="I13" s="7">
        <v>8</v>
      </c>
      <c r="J13">
        <v>2.5</v>
      </c>
      <c r="K13">
        <v>0.5</v>
      </c>
      <c r="L13">
        <v>3.4000000953674299</v>
      </c>
      <c r="M13">
        <v>14.300000190734799</v>
      </c>
      <c r="N13">
        <v>32</v>
      </c>
      <c r="O13">
        <v>15.135999679565399</v>
      </c>
      <c r="P13">
        <v>560</v>
      </c>
      <c r="Q13">
        <v>0</v>
      </c>
      <c r="R13">
        <v>0</v>
      </c>
      <c r="S13">
        <v>1.3999999761581421</v>
      </c>
      <c r="T13">
        <v>0</v>
      </c>
      <c r="U13">
        <v>0</v>
      </c>
      <c r="V13">
        <v>200</v>
      </c>
      <c r="W13">
        <v>5.4</v>
      </c>
    </row>
    <row r="14" spans="1:36" x14ac:dyDescent="0.25">
      <c r="A14" s="9" t="str">
        <f t="shared" si="0"/>
        <v>IC11-050 A1     Fn=0263N - Fp=0533N - vmax=6.60m/s</v>
      </c>
      <c r="B14" t="s">
        <v>124</v>
      </c>
      <c r="C14">
        <v>533</v>
      </c>
      <c r="D14">
        <v>11.300000190734799</v>
      </c>
      <c r="E14">
        <v>263</v>
      </c>
      <c r="F14">
        <v>4.4000000953674299</v>
      </c>
      <c r="G14" s="4">
        <f t="shared" si="1"/>
        <v>263</v>
      </c>
      <c r="H14" s="6">
        <v>7.5212080776272883</v>
      </c>
      <c r="I14" s="7">
        <v>6.5999999046325604</v>
      </c>
      <c r="J14">
        <v>3.5999999046325599</v>
      </c>
      <c r="K14">
        <v>2.5999999046325599</v>
      </c>
      <c r="L14">
        <v>26.7000007629394</v>
      </c>
      <c r="M14">
        <v>51.400001525878899</v>
      </c>
      <c r="N14">
        <v>32</v>
      </c>
      <c r="O14">
        <v>59.755001068115199</v>
      </c>
      <c r="P14">
        <v>560</v>
      </c>
      <c r="Q14">
        <v>0</v>
      </c>
      <c r="R14">
        <v>0</v>
      </c>
      <c r="S14">
        <v>2.4000000953674316</v>
      </c>
      <c r="T14">
        <v>0</v>
      </c>
      <c r="U14">
        <v>0</v>
      </c>
      <c r="V14">
        <v>200</v>
      </c>
      <c r="W14">
        <v>7.5</v>
      </c>
    </row>
    <row r="15" spans="1:36" x14ac:dyDescent="0.25">
      <c r="A15" s="9" t="str">
        <f t="shared" si="0"/>
        <v>IC11-050 A1 AC  Fn=0432N - Fp=0525N - vmax=8.00m/s</v>
      </c>
      <c r="B15" t="s">
        <v>237</v>
      </c>
      <c r="C15">
        <v>525</v>
      </c>
      <c r="D15">
        <v>13.800000190734799</v>
      </c>
      <c r="E15">
        <v>432</v>
      </c>
      <c r="F15">
        <v>9.8999996185302699</v>
      </c>
      <c r="G15" s="4">
        <f t="shared" si="1"/>
        <v>432</v>
      </c>
      <c r="H15" s="6">
        <v>9.6109940461160885</v>
      </c>
      <c r="I15" s="7">
        <v>8</v>
      </c>
      <c r="J15">
        <v>3.5999999046325599</v>
      </c>
      <c r="K15">
        <v>2.0999999046325599</v>
      </c>
      <c r="L15">
        <v>16.5</v>
      </c>
      <c r="M15">
        <v>41.400001525878899</v>
      </c>
      <c r="N15">
        <v>32</v>
      </c>
      <c r="O15">
        <v>43.602001190185497</v>
      </c>
      <c r="P15">
        <v>560</v>
      </c>
      <c r="Q15">
        <v>0</v>
      </c>
      <c r="R15">
        <v>0</v>
      </c>
      <c r="S15">
        <v>2.4000000953674316</v>
      </c>
      <c r="T15">
        <v>0</v>
      </c>
      <c r="U15">
        <v>0</v>
      </c>
      <c r="V15">
        <v>200</v>
      </c>
      <c r="W15">
        <v>7.5</v>
      </c>
    </row>
    <row r="16" spans="1:36" x14ac:dyDescent="0.25">
      <c r="A16" s="9" t="str">
        <f t="shared" si="0"/>
        <v>IC11-050 A5     Fn=0263N - Fp=0533N - vmax=8.00m/s</v>
      </c>
      <c r="B16" t="s">
        <v>125</v>
      </c>
      <c r="C16">
        <v>533</v>
      </c>
      <c r="D16">
        <v>19.100000381469702</v>
      </c>
      <c r="E16">
        <v>263</v>
      </c>
      <c r="F16">
        <v>7.5999999046325604</v>
      </c>
      <c r="G16" s="4">
        <f t="shared" si="1"/>
        <v>263</v>
      </c>
      <c r="H16" s="6">
        <v>13.4438861193262</v>
      </c>
      <c r="I16" s="7">
        <v>8</v>
      </c>
      <c r="J16">
        <v>3.5999999046325599</v>
      </c>
      <c r="K16">
        <v>0.89999997615814198</v>
      </c>
      <c r="L16">
        <v>8.8999996185302717</v>
      </c>
      <c r="M16">
        <v>29.7000007629394</v>
      </c>
      <c r="N16">
        <v>32</v>
      </c>
      <c r="O16">
        <v>34.485000610351499</v>
      </c>
      <c r="P16">
        <v>560</v>
      </c>
      <c r="Q16">
        <v>0</v>
      </c>
      <c r="R16">
        <v>0</v>
      </c>
      <c r="S16">
        <v>2.4000000953674316</v>
      </c>
      <c r="T16">
        <v>0</v>
      </c>
      <c r="U16">
        <v>0</v>
      </c>
      <c r="V16">
        <v>200</v>
      </c>
      <c r="W16">
        <v>7.5</v>
      </c>
    </row>
    <row r="17" spans="1:23" x14ac:dyDescent="0.25">
      <c r="A17" s="9" t="str">
        <f t="shared" si="0"/>
        <v>IC11-050 A5 AC  Fn=0432N - Fp=0525N - vmax=8.00m/s</v>
      </c>
      <c r="B17" t="s">
        <v>238</v>
      </c>
      <c r="C17">
        <v>525</v>
      </c>
      <c r="D17">
        <v>23.899999618530199</v>
      </c>
      <c r="E17">
        <v>432</v>
      </c>
      <c r="F17">
        <v>17.2000007629394</v>
      </c>
      <c r="G17" s="4">
        <f t="shared" si="1"/>
        <v>432</v>
      </c>
      <c r="H17" s="6">
        <v>17.011842425489821</v>
      </c>
      <c r="I17" s="7">
        <v>8</v>
      </c>
      <c r="J17">
        <v>3.5999999046325599</v>
      </c>
      <c r="K17">
        <v>0.69999998807907104</v>
      </c>
      <c r="L17">
        <v>5.5</v>
      </c>
      <c r="M17">
        <v>23.899999618530199</v>
      </c>
      <c r="N17">
        <v>32</v>
      </c>
      <c r="O17">
        <v>25.197999954223601</v>
      </c>
      <c r="P17">
        <v>560</v>
      </c>
      <c r="Q17">
        <v>0</v>
      </c>
      <c r="R17">
        <v>0</v>
      </c>
      <c r="S17">
        <v>2.4000000953674316</v>
      </c>
      <c r="T17">
        <v>0</v>
      </c>
      <c r="U17">
        <v>0</v>
      </c>
      <c r="V17">
        <v>200</v>
      </c>
      <c r="W17">
        <v>7.5</v>
      </c>
    </row>
    <row r="18" spans="1:23" x14ac:dyDescent="0.25">
      <c r="A18" s="9" t="str">
        <f t="shared" si="0"/>
        <v>IC11-075 A1     Fn=0413N - Fp=0800N - vmax=4.40m/s</v>
      </c>
      <c r="B18" t="s">
        <v>152</v>
      </c>
      <c r="C18">
        <v>800</v>
      </c>
      <c r="D18">
        <v>11.300000190734799</v>
      </c>
      <c r="E18">
        <v>413</v>
      </c>
      <c r="F18">
        <v>4.5999999046325604</v>
      </c>
      <c r="G18" s="4">
        <f t="shared" si="1"/>
        <v>413</v>
      </c>
      <c r="H18" s="6">
        <v>4.959524933334337</v>
      </c>
      <c r="I18" s="7">
        <v>4.4000000953674299</v>
      </c>
      <c r="J18">
        <v>5</v>
      </c>
      <c r="K18">
        <v>3.5</v>
      </c>
      <c r="L18">
        <v>39.400001525878899</v>
      </c>
      <c r="M18">
        <v>77.099998474121094</v>
      </c>
      <c r="N18">
        <v>32</v>
      </c>
      <c r="O18">
        <v>89.680000305175696</v>
      </c>
      <c r="P18">
        <v>560</v>
      </c>
      <c r="Q18">
        <v>0</v>
      </c>
      <c r="R18">
        <v>0</v>
      </c>
      <c r="S18">
        <v>3.7000000476837158</v>
      </c>
      <c r="T18">
        <v>0</v>
      </c>
      <c r="U18">
        <v>0</v>
      </c>
      <c r="V18">
        <v>200</v>
      </c>
      <c r="W18">
        <v>10.1</v>
      </c>
    </row>
    <row r="19" spans="1:23" x14ac:dyDescent="0.25">
      <c r="A19" s="9" t="str">
        <f t="shared" si="0"/>
        <v>IC11-075 A1 AC  Fn=0649N - Fp=0798N - vmax=5.46m/s</v>
      </c>
      <c r="B19" t="s">
        <v>239</v>
      </c>
      <c r="C19">
        <v>798</v>
      </c>
      <c r="D19">
        <v>13.800000190734799</v>
      </c>
      <c r="E19">
        <v>649</v>
      </c>
      <c r="F19">
        <v>9.8999996185302699</v>
      </c>
      <c r="G19" s="4">
        <f t="shared" si="1"/>
        <v>649</v>
      </c>
      <c r="H19" s="6">
        <v>6.3259367203588743</v>
      </c>
      <c r="I19" s="7">
        <v>5.46000003814697</v>
      </c>
      <c r="J19">
        <v>5</v>
      </c>
      <c r="K19">
        <v>2.7999999523162802</v>
      </c>
      <c r="L19">
        <v>24.399999618530202</v>
      </c>
      <c r="M19">
        <v>62.200000762939403</v>
      </c>
      <c r="N19">
        <v>32</v>
      </c>
      <c r="O19">
        <v>65.531997680664006</v>
      </c>
      <c r="P19">
        <v>560</v>
      </c>
      <c r="Q19">
        <v>0</v>
      </c>
      <c r="R19">
        <v>0</v>
      </c>
      <c r="S19">
        <v>3.7000000476837158</v>
      </c>
      <c r="T19">
        <v>0</v>
      </c>
      <c r="U19">
        <v>0</v>
      </c>
      <c r="V19">
        <v>200</v>
      </c>
      <c r="W19">
        <v>10.1</v>
      </c>
    </row>
    <row r="20" spans="1:23" x14ac:dyDescent="0.25">
      <c r="A20" s="9" t="str">
        <f t="shared" si="0"/>
        <v>IC11-075 A5     Fn=0413N - Fp=0800N - vmax=7.63m/s</v>
      </c>
      <c r="B20" t="s">
        <v>153</v>
      </c>
      <c r="C20">
        <v>800</v>
      </c>
      <c r="D20">
        <v>19.100000381469702</v>
      </c>
      <c r="E20">
        <v>413</v>
      </c>
      <c r="F20">
        <v>8</v>
      </c>
      <c r="G20" s="4">
        <f t="shared" si="1"/>
        <v>413</v>
      </c>
      <c r="H20" s="6">
        <v>8.953824595401473</v>
      </c>
      <c r="I20" s="7">
        <v>7.63000011444091</v>
      </c>
      <c r="J20">
        <v>5</v>
      </c>
      <c r="K20">
        <v>1.20000004768371</v>
      </c>
      <c r="L20">
        <v>13.1000003814697</v>
      </c>
      <c r="M20">
        <v>44.5</v>
      </c>
      <c r="N20">
        <v>32</v>
      </c>
      <c r="O20">
        <v>51.775001525878899</v>
      </c>
      <c r="P20">
        <v>560</v>
      </c>
      <c r="Q20">
        <v>0</v>
      </c>
      <c r="R20">
        <v>0</v>
      </c>
      <c r="S20">
        <v>3.7000000476837158</v>
      </c>
      <c r="T20">
        <v>0</v>
      </c>
      <c r="U20">
        <v>0</v>
      </c>
      <c r="V20">
        <v>200</v>
      </c>
      <c r="W20">
        <v>10.1</v>
      </c>
    </row>
    <row r="21" spans="1:23" x14ac:dyDescent="0.25">
      <c r="A21" s="9" t="str">
        <f t="shared" si="0"/>
        <v>IC11-075 A5 AC  Fn=0649N - Fp=0798N - vmax=8.00m/s</v>
      </c>
      <c r="B21" t="s">
        <v>240</v>
      </c>
      <c r="C21">
        <v>798</v>
      </c>
      <c r="D21">
        <v>23.899999618530199</v>
      </c>
      <c r="E21">
        <v>649</v>
      </c>
      <c r="F21">
        <v>17.100000381469702</v>
      </c>
      <c r="G21" s="4">
        <f t="shared" si="1"/>
        <v>649</v>
      </c>
      <c r="H21" s="6">
        <v>11.32432346871742</v>
      </c>
      <c r="I21" s="7">
        <v>8</v>
      </c>
      <c r="J21">
        <v>5</v>
      </c>
      <c r="K21">
        <v>0.89999997615814198</v>
      </c>
      <c r="L21">
        <v>8.1000003814697195</v>
      </c>
      <c r="M21">
        <v>35.900001525878899</v>
      </c>
      <c r="N21">
        <v>32</v>
      </c>
      <c r="O21">
        <v>37.840000152587798</v>
      </c>
      <c r="P21">
        <v>560</v>
      </c>
      <c r="Q21">
        <v>0</v>
      </c>
      <c r="R21">
        <v>0</v>
      </c>
      <c r="S21">
        <v>3.7000000476837158</v>
      </c>
      <c r="T21">
        <v>0</v>
      </c>
      <c r="U21">
        <v>0</v>
      </c>
      <c r="V21">
        <v>200</v>
      </c>
      <c r="W21">
        <v>10.1</v>
      </c>
    </row>
    <row r="22" spans="1:23" x14ac:dyDescent="0.25">
      <c r="A22" s="9" t="str">
        <f t="shared" si="0"/>
        <v>IC11-100 A1     Fn=0574N - Fp=1067N - vmax=3.30m/s</v>
      </c>
      <c r="B22" t="s">
        <v>181</v>
      </c>
      <c r="C22">
        <v>1067</v>
      </c>
      <c r="D22">
        <v>11.300000190734799</v>
      </c>
      <c r="E22">
        <v>574</v>
      </c>
      <c r="F22">
        <v>4.8000001907348597</v>
      </c>
      <c r="G22" s="4">
        <f t="shared" si="1"/>
        <v>574</v>
      </c>
      <c r="H22" s="6">
        <v>3.6661203523528427</v>
      </c>
      <c r="I22" s="7">
        <v>3.2999999523162802</v>
      </c>
      <c r="J22">
        <v>6.5</v>
      </c>
      <c r="K22">
        <v>4.4000000953674299</v>
      </c>
      <c r="L22">
        <v>52</v>
      </c>
      <c r="M22">
        <v>102.800003051757</v>
      </c>
      <c r="N22">
        <v>32</v>
      </c>
      <c r="O22">
        <v>119.605003356933</v>
      </c>
      <c r="P22">
        <v>560</v>
      </c>
      <c r="Q22">
        <v>0</v>
      </c>
      <c r="R22">
        <v>0</v>
      </c>
      <c r="S22">
        <v>4.9000000953674316</v>
      </c>
      <c r="T22">
        <v>0</v>
      </c>
      <c r="U22">
        <v>0</v>
      </c>
      <c r="V22">
        <v>200</v>
      </c>
      <c r="W22">
        <v>12.7</v>
      </c>
    </row>
    <row r="23" spans="1:23" x14ac:dyDescent="0.25">
      <c r="A23" s="9" t="str">
        <f t="shared" si="0"/>
        <v>IC11-100 A1 AC  Fn=0864N - Fp=1051N - vmax=4.09m/s</v>
      </c>
      <c r="B23" t="s">
        <v>241</v>
      </c>
      <c r="C23">
        <v>1051</v>
      </c>
      <c r="D23">
        <v>13.800000190734799</v>
      </c>
      <c r="E23">
        <v>864</v>
      </c>
      <c r="F23">
        <v>9.8999996185302699</v>
      </c>
      <c r="G23" s="4">
        <f t="shared" si="1"/>
        <v>864</v>
      </c>
      <c r="H23" s="6">
        <v>4.6843588465604205</v>
      </c>
      <c r="I23" s="7">
        <v>4.0900001525878897</v>
      </c>
      <c r="J23">
        <v>6.5</v>
      </c>
      <c r="K23">
        <v>3.5</v>
      </c>
      <c r="L23">
        <v>32.099998474120994</v>
      </c>
      <c r="M23">
        <v>82.900001525878906</v>
      </c>
      <c r="N23">
        <v>32</v>
      </c>
      <c r="O23">
        <v>87.290000915527301</v>
      </c>
      <c r="P23">
        <v>560</v>
      </c>
      <c r="Q23">
        <v>0</v>
      </c>
      <c r="R23">
        <v>0</v>
      </c>
      <c r="S23">
        <v>4.9000000953674316</v>
      </c>
      <c r="T23">
        <v>0</v>
      </c>
      <c r="U23">
        <v>0</v>
      </c>
      <c r="V23">
        <v>200</v>
      </c>
      <c r="W23">
        <v>12.7</v>
      </c>
    </row>
    <row r="24" spans="1:23" x14ac:dyDescent="0.25">
      <c r="A24" s="9" t="str">
        <f t="shared" si="0"/>
        <v>IC11-100 A5     Fn=0574N - Fp=1067N - vmax=5.72m/s</v>
      </c>
      <c r="B24" t="s">
        <v>182</v>
      </c>
      <c r="C24">
        <v>1067</v>
      </c>
      <c r="D24">
        <v>19.100000381469702</v>
      </c>
      <c r="E24">
        <v>574</v>
      </c>
      <c r="F24">
        <v>8.1999998092651296</v>
      </c>
      <c r="G24" s="4">
        <f t="shared" si="1"/>
        <v>574</v>
      </c>
      <c r="H24" s="6">
        <v>6.677192658955823</v>
      </c>
      <c r="I24" s="7">
        <v>5.7199997901916504</v>
      </c>
      <c r="J24">
        <v>6.5</v>
      </c>
      <c r="K24">
        <v>1.5</v>
      </c>
      <c r="L24">
        <v>17.299999237060501</v>
      </c>
      <c r="M24">
        <v>59.299999237060497</v>
      </c>
      <c r="N24">
        <v>32</v>
      </c>
      <c r="O24">
        <v>69.065002441406193</v>
      </c>
      <c r="P24">
        <v>560</v>
      </c>
      <c r="Q24">
        <v>0</v>
      </c>
      <c r="R24">
        <v>0</v>
      </c>
      <c r="S24">
        <v>4.9000000953674316</v>
      </c>
      <c r="T24">
        <v>0</v>
      </c>
      <c r="U24">
        <v>0</v>
      </c>
      <c r="V24">
        <v>200</v>
      </c>
      <c r="W24">
        <v>12.7</v>
      </c>
    </row>
    <row r="25" spans="1:23" x14ac:dyDescent="0.25">
      <c r="A25" s="9" t="str">
        <f t="shared" si="0"/>
        <v>IC11-100 A5 AC  Fn=0864N - Fp=1051N - vmax=7.10m/s</v>
      </c>
      <c r="B25" t="s">
        <v>242</v>
      </c>
      <c r="C25">
        <v>1051</v>
      </c>
      <c r="D25">
        <v>23.899999618530199</v>
      </c>
      <c r="E25">
        <v>864</v>
      </c>
      <c r="F25">
        <v>17.2000007629394</v>
      </c>
      <c r="G25" s="4">
        <f t="shared" si="1"/>
        <v>864</v>
      </c>
      <c r="H25" s="6">
        <v>8.4236425295432298</v>
      </c>
      <c r="I25" s="7">
        <v>7.0999999046325604</v>
      </c>
      <c r="J25">
        <v>6.5</v>
      </c>
      <c r="K25">
        <v>1.20000004768371</v>
      </c>
      <c r="L25">
        <v>10.699999809265099</v>
      </c>
      <c r="M25">
        <v>47.799999237060497</v>
      </c>
      <c r="N25">
        <v>32</v>
      </c>
      <c r="O25">
        <v>50.395999908447202</v>
      </c>
      <c r="P25">
        <v>560</v>
      </c>
      <c r="Q25">
        <v>0</v>
      </c>
      <c r="R25">
        <v>0</v>
      </c>
      <c r="S25">
        <v>4.9000000953674316</v>
      </c>
      <c r="T25">
        <v>0</v>
      </c>
      <c r="U25">
        <v>0</v>
      </c>
      <c r="V25">
        <v>200</v>
      </c>
      <c r="W25">
        <v>12.7</v>
      </c>
    </row>
    <row r="26" spans="1:23" x14ac:dyDescent="0.25">
      <c r="A26" s="9" t="str">
        <f t="shared" si="0"/>
        <v>IC11-150 A1     Fn=0861N - Fp=1600N - vmax=2.20m/s</v>
      </c>
      <c r="B26" t="s">
        <v>209</v>
      </c>
      <c r="C26">
        <v>1600</v>
      </c>
      <c r="D26">
        <v>11.300000190734799</v>
      </c>
      <c r="E26">
        <v>861</v>
      </c>
      <c r="F26">
        <v>4.8000001907348597</v>
      </c>
      <c r="G26" s="4">
        <f t="shared" si="1"/>
        <v>861</v>
      </c>
      <c r="H26" s="6">
        <v>2.3576213956243297</v>
      </c>
      <c r="I26" s="7">
        <v>2.20000004768371</v>
      </c>
      <c r="J26">
        <v>9.3999996185302699</v>
      </c>
      <c r="K26">
        <v>6.1999998092651296</v>
      </c>
      <c r="L26">
        <v>77.300003051757798</v>
      </c>
      <c r="M26">
        <v>154.19999694824199</v>
      </c>
      <c r="N26">
        <v>32</v>
      </c>
      <c r="O26">
        <v>179.36000061035099</v>
      </c>
      <c r="P26">
        <v>560</v>
      </c>
      <c r="Q26">
        <v>0</v>
      </c>
      <c r="R26">
        <v>0</v>
      </c>
      <c r="S26">
        <v>7.3000001907348633</v>
      </c>
      <c r="T26">
        <v>0</v>
      </c>
      <c r="U26">
        <v>0</v>
      </c>
      <c r="V26">
        <v>200</v>
      </c>
      <c r="W26">
        <v>20.7</v>
      </c>
    </row>
    <row r="27" spans="1:23" x14ac:dyDescent="0.25">
      <c r="A27" s="9" t="str">
        <f t="shared" si="0"/>
        <v>IC11-150 A1 AC  Fn=1285N - Fp=1576N - vmax=2.73m/s</v>
      </c>
      <c r="B27" t="s">
        <v>243</v>
      </c>
      <c r="C27">
        <v>1576</v>
      </c>
      <c r="D27">
        <v>13.800000190734799</v>
      </c>
      <c r="E27">
        <v>1285</v>
      </c>
      <c r="F27">
        <v>9.8000001907348597</v>
      </c>
      <c r="G27" s="4">
        <f t="shared" si="1"/>
        <v>1285</v>
      </c>
      <c r="H27" s="6">
        <v>3.008100933905915</v>
      </c>
      <c r="I27" s="7">
        <v>2.7300000190734801</v>
      </c>
      <c r="J27">
        <v>9.3999996185302699</v>
      </c>
      <c r="K27">
        <v>5</v>
      </c>
      <c r="L27">
        <v>47.700000762939396</v>
      </c>
      <c r="M27">
        <v>124.300003051757</v>
      </c>
      <c r="N27">
        <v>32</v>
      </c>
      <c r="O27">
        <v>130.891998291015</v>
      </c>
      <c r="P27">
        <v>560</v>
      </c>
      <c r="Q27">
        <v>0</v>
      </c>
      <c r="R27">
        <v>0</v>
      </c>
      <c r="S27">
        <v>7.3000001907348633</v>
      </c>
      <c r="T27">
        <v>0</v>
      </c>
      <c r="U27">
        <v>0</v>
      </c>
      <c r="V27">
        <v>200</v>
      </c>
      <c r="W27">
        <v>20.7</v>
      </c>
    </row>
    <row r="28" spans="1:23" x14ac:dyDescent="0.25">
      <c r="A28" s="9" t="str">
        <f t="shared" si="0"/>
        <v>IC11-150 A5     Fn=0861N - Fp=1600N - vmax=3.81m/s</v>
      </c>
      <c r="B28" t="s">
        <v>210</v>
      </c>
      <c r="C28">
        <v>1600</v>
      </c>
      <c r="D28">
        <v>19.100000381469702</v>
      </c>
      <c r="E28">
        <v>861</v>
      </c>
      <c r="F28">
        <v>8.3000001907348597</v>
      </c>
      <c r="G28" s="4">
        <f t="shared" si="1"/>
        <v>861</v>
      </c>
      <c r="H28" s="6">
        <v>4.368767439737157</v>
      </c>
      <c r="I28" s="7">
        <v>3.8099999427795401</v>
      </c>
      <c r="J28">
        <v>9.3999996185302699</v>
      </c>
      <c r="K28">
        <v>2.0999999046325599</v>
      </c>
      <c r="L28">
        <v>25.799999237060501</v>
      </c>
      <c r="M28">
        <v>89</v>
      </c>
      <c r="N28">
        <v>32</v>
      </c>
      <c r="O28">
        <v>103.550003051757</v>
      </c>
      <c r="P28">
        <v>560</v>
      </c>
      <c r="Q28">
        <v>0</v>
      </c>
      <c r="R28">
        <v>0</v>
      </c>
      <c r="S28">
        <v>7.3000001907348633</v>
      </c>
      <c r="T28">
        <v>0</v>
      </c>
      <c r="U28">
        <v>0</v>
      </c>
      <c r="V28">
        <v>200</v>
      </c>
      <c r="W28">
        <v>20.7</v>
      </c>
    </row>
    <row r="29" spans="1:23" x14ac:dyDescent="0.25">
      <c r="A29" s="9" t="str">
        <f t="shared" si="0"/>
        <v>IC11-150 A5 AC  Fn=1285N - Fp=1576N - vmax=4.73m/s</v>
      </c>
      <c r="B29" t="s">
        <v>244</v>
      </c>
      <c r="C29">
        <v>1576</v>
      </c>
      <c r="D29">
        <v>23.899999618530199</v>
      </c>
      <c r="E29">
        <v>1285</v>
      </c>
      <c r="F29">
        <v>17</v>
      </c>
      <c r="G29" s="4">
        <f t="shared" si="1"/>
        <v>1285</v>
      </c>
      <c r="H29" s="6">
        <v>5.5134534000854147</v>
      </c>
      <c r="I29" s="7">
        <v>4.7300000190734801</v>
      </c>
      <c r="J29">
        <v>9.3999996185302699</v>
      </c>
      <c r="K29">
        <v>1.70000004768371</v>
      </c>
      <c r="L29">
        <v>15.899999618530201</v>
      </c>
      <c r="M29">
        <v>71.699996948242102</v>
      </c>
      <c r="N29">
        <v>32</v>
      </c>
      <c r="O29">
        <v>75.594001770019503</v>
      </c>
      <c r="P29">
        <v>560</v>
      </c>
      <c r="Q29">
        <v>0</v>
      </c>
      <c r="R29">
        <v>0</v>
      </c>
      <c r="S29">
        <v>7.3000001907348633</v>
      </c>
      <c r="T29">
        <v>0</v>
      </c>
      <c r="U29">
        <v>0</v>
      </c>
      <c r="V29">
        <v>200</v>
      </c>
      <c r="W29">
        <v>20.7</v>
      </c>
    </row>
    <row r="30" spans="1:23" x14ac:dyDescent="0.25">
      <c r="A30" s="9" t="str">
        <f t="shared" si="0"/>
        <v>IC11-200 A1     Fn=1197N - Fp=2135N - vmax=1.65m/s</v>
      </c>
      <c r="B30" t="s">
        <v>222</v>
      </c>
      <c r="C30">
        <v>2135</v>
      </c>
      <c r="D30">
        <v>11.300000190734799</v>
      </c>
      <c r="E30">
        <v>1197</v>
      </c>
      <c r="F30">
        <v>5</v>
      </c>
      <c r="G30" s="4">
        <f t="shared" si="1"/>
        <v>1197</v>
      </c>
      <c r="H30" s="6">
        <v>1.6970656693276005</v>
      </c>
      <c r="I30" s="7">
        <v>1.6499999761581401</v>
      </c>
      <c r="J30">
        <v>12.300000190734799</v>
      </c>
      <c r="K30">
        <v>8</v>
      </c>
      <c r="L30">
        <v>102.59999847412101</v>
      </c>
      <c r="M30">
        <v>205.69999694824199</v>
      </c>
      <c r="N30">
        <v>32</v>
      </c>
      <c r="O30">
        <v>239.30499267578099</v>
      </c>
      <c r="P30">
        <v>560</v>
      </c>
      <c r="Q30">
        <v>0</v>
      </c>
      <c r="R30">
        <v>0</v>
      </c>
      <c r="S30">
        <v>9.8999996185302734</v>
      </c>
      <c r="T30">
        <v>0</v>
      </c>
      <c r="U30">
        <v>0</v>
      </c>
      <c r="V30">
        <v>200</v>
      </c>
      <c r="W30">
        <v>26.8</v>
      </c>
    </row>
    <row r="31" spans="1:23" x14ac:dyDescent="0.25">
      <c r="A31" s="9" t="str">
        <f t="shared" si="0"/>
        <v>IC11-200 A1 AC  Fn=1712N - Fp=2102N - vmax=2.05m/s</v>
      </c>
      <c r="B31" t="s">
        <v>245</v>
      </c>
      <c r="C31">
        <v>2102</v>
      </c>
      <c r="D31">
        <v>13.800000190734799</v>
      </c>
      <c r="E31">
        <v>1712</v>
      </c>
      <c r="F31">
        <v>9.8000001907348597</v>
      </c>
      <c r="G31" s="4">
        <f t="shared" si="1"/>
        <v>1712</v>
      </c>
      <c r="H31" s="6">
        <v>2.1682597269791626</v>
      </c>
      <c r="I31" s="7">
        <v>2.0499999523162802</v>
      </c>
      <c r="J31">
        <v>12.300000190734799</v>
      </c>
      <c r="K31">
        <v>6.4000000953674299</v>
      </c>
      <c r="L31">
        <v>63.299999237060504</v>
      </c>
      <c r="M31">
        <v>165.80000305175699</v>
      </c>
      <c r="N31">
        <v>32</v>
      </c>
      <c r="O31">
        <v>174.66600036621</v>
      </c>
      <c r="P31">
        <v>560</v>
      </c>
      <c r="Q31">
        <v>0</v>
      </c>
      <c r="R31">
        <v>0</v>
      </c>
      <c r="S31">
        <v>9.8999996185302734</v>
      </c>
      <c r="T31">
        <v>0</v>
      </c>
      <c r="U31">
        <v>0</v>
      </c>
      <c r="V31">
        <v>200</v>
      </c>
      <c r="W31">
        <v>26.8</v>
      </c>
    </row>
    <row r="32" spans="1:23" x14ac:dyDescent="0.25">
      <c r="A32" s="9" t="str">
        <f t="shared" si="0"/>
        <v>IC11-200 A5     Fn=1197N - Fp=2135N - vmax=2.86m/s</v>
      </c>
      <c r="B32" t="s">
        <v>223</v>
      </c>
      <c r="C32">
        <v>2135</v>
      </c>
      <c r="D32">
        <v>19.100000381469702</v>
      </c>
      <c r="E32">
        <v>1197</v>
      </c>
      <c r="F32">
        <v>8.6000003814697195</v>
      </c>
      <c r="G32" s="4">
        <f t="shared" si="1"/>
        <v>1197</v>
      </c>
      <c r="H32" s="6">
        <v>3.213470286540737</v>
      </c>
      <c r="I32" s="7">
        <v>2.8599998950958199</v>
      </c>
      <c r="J32">
        <v>12.300000190734799</v>
      </c>
      <c r="K32">
        <v>2.70000004768371</v>
      </c>
      <c r="L32">
        <v>34.200000762939403</v>
      </c>
      <c r="M32">
        <v>118.699996948242</v>
      </c>
      <c r="N32">
        <v>32</v>
      </c>
      <c r="O32">
        <v>138.13000488281199</v>
      </c>
      <c r="P32">
        <v>560</v>
      </c>
      <c r="Q32">
        <v>0</v>
      </c>
      <c r="R32">
        <v>0</v>
      </c>
      <c r="S32">
        <v>9.8999996185302734</v>
      </c>
      <c r="T32">
        <v>0</v>
      </c>
      <c r="U32">
        <v>0</v>
      </c>
      <c r="V32">
        <v>200</v>
      </c>
      <c r="W32">
        <v>26.8</v>
      </c>
    </row>
    <row r="33" spans="1:23" x14ac:dyDescent="0.25">
      <c r="A33" s="9" t="str">
        <f t="shared" si="0"/>
        <v>IC11-200 A5 AC  Fn=1712N - Fp=2102N - vmax=3.55m/s</v>
      </c>
      <c r="B33" t="s">
        <v>246</v>
      </c>
      <c r="C33">
        <v>2102</v>
      </c>
      <c r="D33">
        <v>23.899999618530199</v>
      </c>
      <c r="E33">
        <v>1712</v>
      </c>
      <c r="F33">
        <v>17</v>
      </c>
      <c r="G33" s="4">
        <f t="shared" si="1"/>
        <v>1712</v>
      </c>
      <c r="H33" s="6">
        <v>4.0647815447178655</v>
      </c>
      <c r="I33" s="7">
        <v>3.5499999523162802</v>
      </c>
      <c r="J33">
        <v>12.300000190734799</v>
      </c>
      <c r="K33">
        <v>2.0999999046325599</v>
      </c>
      <c r="L33">
        <v>21.100000381469702</v>
      </c>
      <c r="M33">
        <v>95.699996948242102</v>
      </c>
      <c r="N33">
        <v>32</v>
      </c>
      <c r="O33">
        <v>100.87799835205</v>
      </c>
      <c r="P33">
        <v>560</v>
      </c>
      <c r="Q33">
        <v>0</v>
      </c>
      <c r="R33">
        <v>0</v>
      </c>
      <c r="S33">
        <v>9.8999996185302734</v>
      </c>
      <c r="T33">
        <v>0</v>
      </c>
      <c r="U33">
        <v>0</v>
      </c>
      <c r="V33">
        <v>200</v>
      </c>
      <c r="W33">
        <v>26.8</v>
      </c>
    </row>
    <row r="34" spans="1:23" x14ac:dyDescent="0.25">
      <c r="A34" s="9" t="str">
        <f t="shared" si="0"/>
        <v>IC22-030 A1     Fn=0280N - Fp=0624N - vmax=5.50m/s</v>
      </c>
      <c r="B34" t="s">
        <v>97</v>
      </c>
      <c r="C34">
        <v>624</v>
      </c>
      <c r="D34">
        <v>11</v>
      </c>
      <c r="E34">
        <v>280</v>
      </c>
      <c r="F34">
        <v>3.9000000953674299</v>
      </c>
      <c r="G34" s="4">
        <f t="shared" si="1"/>
        <v>280</v>
      </c>
      <c r="H34" s="6">
        <v>6.0774796628914469</v>
      </c>
      <c r="I34" s="7">
        <v>5.5</v>
      </c>
      <c r="J34">
        <v>4.8000001907348597</v>
      </c>
      <c r="K34">
        <v>3.9000000953674299</v>
      </c>
      <c r="L34">
        <v>33.400001525878899</v>
      </c>
      <c r="M34">
        <v>61.700000762939403</v>
      </c>
      <c r="N34">
        <v>32</v>
      </c>
      <c r="O34">
        <v>71.819999694824205</v>
      </c>
      <c r="P34">
        <v>560</v>
      </c>
      <c r="Q34">
        <v>0</v>
      </c>
      <c r="R34">
        <v>0</v>
      </c>
      <c r="S34">
        <v>2.9000000953674316</v>
      </c>
      <c r="T34">
        <v>0</v>
      </c>
      <c r="U34">
        <v>0</v>
      </c>
      <c r="V34">
        <v>376</v>
      </c>
      <c r="W34">
        <v>5.4</v>
      </c>
    </row>
    <row r="35" spans="1:23" x14ac:dyDescent="0.25">
      <c r="A35" s="9" t="str">
        <f t="shared" si="0"/>
        <v>IC22-030 A1 AC  Fn=0519N - Fp=0630N - vmax=6.83m/s</v>
      </c>
      <c r="B35" t="s">
        <v>247</v>
      </c>
      <c r="C35">
        <v>630</v>
      </c>
      <c r="D35">
        <v>13.800000190734799</v>
      </c>
      <c r="E35">
        <v>519</v>
      </c>
      <c r="F35">
        <v>9.8999996185302699</v>
      </c>
      <c r="G35" s="4">
        <f t="shared" si="1"/>
        <v>519</v>
      </c>
      <c r="H35" s="6">
        <v>7.6795962050630786</v>
      </c>
      <c r="I35" s="7">
        <v>6.8299999237060502</v>
      </c>
      <c r="J35">
        <v>4.8000001907348597</v>
      </c>
      <c r="K35">
        <v>3.0999999046325599</v>
      </c>
      <c r="L35">
        <v>20.600000381469698</v>
      </c>
      <c r="M35">
        <v>49.700000762939403</v>
      </c>
      <c r="N35">
        <v>32</v>
      </c>
      <c r="O35">
        <v>52.374000549316399</v>
      </c>
      <c r="P35">
        <v>560</v>
      </c>
      <c r="Q35">
        <v>0</v>
      </c>
      <c r="R35">
        <v>0</v>
      </c>
      <c r="S35">
        <v>2.9000000953674316</v>
      </c>
      <c r="T35">
        <v>0</v>
      </c>
      <c r="U35">
        <v>0</v>
      </c>
      <c r="V35">
        <v>376</v>
      </c>
      <c r="W35">
        <v>5.4</v>
      </c>
    </row>
    <row r="36" spans="1:23" x14ac:dyDescent="0.25">
      <c r="A36" s="9" t="str">
        <f t="shared" si="0"/>
        <v>IC22-030 A2     Fn=0280N - Fp=0624N - vmax=8.00m/s</v>
      </c>
      <c r="B36" t="s">
        <v>98</v>
      </c>
      <c r="C36">
        <v>624</v>
      </c>
      <c r="D36">
        <v>22</v>
      </c>
      <c r="E36">
        <v>280</v>
      </c>
      <c r="F36">
        <v>7.9000000953674299</v>
      </c>
      <c r="G36" s="4">
        <f t="shared" si="1"/>
        <v>280</v>
      </c>
      <c r="H36" s="6">
        <v>12.563853945033232</v>
      </c>
      <c r="I36" s="7">
        <v>8</v>
      </c>
      <c r="J36">
        <v>4.8000001907348597</v>
      </c>
      <c r="K36">
        <v>1</v>
      </c>
      <c r="L36">
        <v>8.3999996185302699</v>
      </c>
      <c r="M36">
        <v>30.899999618530199</v>
      </c>
      <c r="N36">
        <v>32</v>
      </c>
      <c r="O36">
        <v>35.909999847412102</v>
      </c>
      <c r="P36">
        <v>560</v>
      </c>
      <c r="Q36">
        <v>0</v>
      </c>
      <c r="R36">
        <v>0</v>
      </c>
      <c r="S36">
        <v>2.9000000953674316</v>
      </c>
      <c r="T36">
        <v>0</v>
      </c>
      <c r="U36">
        <v>0</v>
      </c>
      <c r="V36">
        <v>376</v>
      </c>
      <c r="W36">
        <v>5.4</v>
      </c>
    </row>
    <row r="37" spans="1:23" x14ac:dyDescent="0.25">
      <c r="A37" s="9" t="str">
        <f t="shared" si="0"/>
        <v>IC22-030 A2 AC  Fn=0519N - Fp=0630N - vmax=8.00m/s</v>
      </c>
      <c r="B37" t="s">
        <v>248</v>
      </c>
      <c r="C37">
        <v>630</v>
      </c>
      <c r="D37">
        <v>27.600000381469702</v>
      </c>
      <c r="E37">
        <v>519</v>
      </c>
      <c r="F37">
        <v>19.799999237060501</v>
      </c>
      <c r="G37" s="4">
        <f t="shared" si="1"/>
        <v>519</v>
      </c>
      <c r="H37" s="6">
        <v>15.85213331451701</v>
      </c>
      <c r="I37" s="7">
        <v>8</v>
      </c>
      <c r="J37">
        <v>4.8000001907348597</v>
      </c>
      <c r="K37">
        <v>0.80000001192092896</v>
      </c>
      <c r="L37">
        <v>5.1999998092651296</v>
      </c>
      <c r="M37">
        <v>24.899999618530199</v>
      </c>
      <c r="N37">
        <v>32</v>
      </c>
      <c r="O37">
        <v>26.2299995422363</v>
      </c>
      <c r="P37">
        <v>560</v>
      </c>
      <c r="Q37">
        <v>0</v>
      </c>
      <c r="R37">
        <v>0</v>
      </c>
      <c r="S37">
        <v>2.9000000953674316</v>
      </c>
      <c r="T37">
        <v>0</v>
      </c>
      <c r="U37">
        <v>0</v>
      </c>
      <c r="V37">
        <v>376</v>
      </c>
      <c r="W37">
        <v>5.4</v>
      </c>
    </row>
    <row r="38" spans="1:23" x14ac:dyDescent="0.25">
      <c r="A38" s="9" t="str">
        <f t="shared" si="0"/>
        <v>IC22-030 A6     Fn=0280N - Fp=0624N - vmax=8.00m/s</v>
      </c>
      <c r="B38" t="s">
        <v>99</v>
      </c>
      <c r="C38">
        <v>624</v>
      </c>
      <c r="D38">
        <v>38.099998474121001</v>
      </c>
      <c r="E38">
        <v>280</v>
      </c>
      <c r="F38">
        <v>13.699999809265099</v>
      </c>
      <c r="G38" s="4">
        <f t="shared" si="1"/>
        <v>280</v>
      </c>
      <c r="H38" s="6">
        <v>22.176334347928133</v>
      </c>
      <c r="I38" s="7">
        <v>8</v>
      </c>
      <c r="J38">
        <v>4.8000001907348597</v>
      </c>
      <c r="K38">
        <v>0.30000001192092801</v>
      </c>
      <c r="L38">
        <v>2.7999999523162802</v>
      </c>
      <c r="M38">
        <v>17.799999237060501</v>
      </c>
      <c r="N38">
        <v>32</v>
      </c>
      <c r="O38">
        <v>20.709999084472599</v>
      </c>
      <c r="P38">
        <v>560</v>
      </c>
      <c r="Q38">
        <v>0</v>
      </c>
      <c r="R38">
        <v>0</v>
      </c>
      <c r="S38">
        <v>2.9000000953674316</v>
      </c>
      <c r="T38">
        <v>0</v>
      </c>
      <c r="U38">
        <v>0</v>
      </c>
      <c r="V38">
        <v>376</v>
      </c>
      <c r="W38">
        <v>5.4</v>
      </c>
    </row>
    <row r="39" spans="1:23" x14ac:dyDescent="0.25">
      <c r="A39" s="9" t="str">
        <f t="shared" si="0"/>
        <v>IC22-030 A6 AC  Fn=0519N - Fp=0630N - vmax=8.00m/s</v>
      </c>
      <c r="B39" t="s">
        <v>249</v>
      </c>
      <c r="C39">
        <v>630</v>
      </c>
      <c r="D39">
        <v>47.799999237060497</v>
      </c>
      <c r="E39">
        <v>519</v>
      </c>
      <c r="F39">
        <v>34.299999237060497</v>
      </c>
      <c r="G39" s="4">
        <f t="shared" si="1"/>
        <v>519</v>
      </c>
      <c r="H39" s="6">
        <v>28.037863890795048</v>
      </c>
      <c r="I39" s="7">
        <v>8</v>
      </c>
      <c r="J39">
        <v>4.8000001907348597</v>
      </c>
      <c r="K39">
        <v>0.30000001192092801</v>
      </c>
      <c r="L39">
        <v>1.70000004768371</v>
      </c>
      <c r="M39">
        <v>14.399999618530201</v>
      </c>
      <c r="N39">
        <v>32</v>
      </c>
      <c r="O39">
        <v>15.135999679565399</v>
      </c>
      <c r="P39">
        <v>560</v>
      </c>
      <c r="Q39">
        <v>0</v>
      </c>
      <c r="R39">
        <v>0</v>
      </c>
      <c r="S39">
        <v>2.9000000953674316</v>
      </c>
      <c r="T39">
        <v>0</v>
      </c>
      <c r="U39">
        <v>0</v>
      </c>
      <c r="V39">
        <v>376</v>
      </c>
      <c r="W39">
        <v>5.4</v>
      </c>
    </row>
    <row r="40" spans="1:23" x14ac:dyDescent="0.25">
      <c r="A40" s="9" t="str">
        <f t="shared" si="0"/>
        <v>IC22-050 A1     Fn=0526N - Fp=1039N - vmax=3.30m/s</v>
      </c>
      <c r="B40" t="s">
        <v>126</v>
      </c>
      <c r="C40">
        <v>1039</v>
      </c>
      <c r="D40">
        <v>11</v>
      </c>
      <c r="E40">
        <v>526</v>
      </c>
      <c r="F40">
        <v>4.4000000953674299</v>
      </c>
      <c r="G40" s="4">
        <f t="shared" si="1"/>
        <v>526</v>
      </c>
      <c r="H40" s="6">
        <v>3.6069709081382775</v>
      </c>
      <c r="I40" s="7">
        <v>3.2999999523162802</v>
      </c>
      <c r="J40">
        <v>6.9000000953674299</v>
      </c>
      <c r="K40">
        <v>5.3000001907348597</v>
      </c>
      <c r="L40">
        <v>53.400001525878899</v>
      </c>
      <c r="M40">
        <v>102.800003051757</v>
      </c>
      <c r="N40">
        <v>32</v>
      </c>
      <c r="O40">
        <v>119.605003356933</v>
      </c>
      <c r="P40">
        <v>560</v>
      </c>
      <c r="Q40">
        <v>0</v>
      </c>
      <c r="R40">
        <v>0</v>
      </c>
      <c r="S40">
        <v>4.9000000953674316</v>
      </c>
      <c r="T40">
        <v>0</v>
      </c>
      <c r="U40">
        <v>0</v>
      </c>
      <c r="V40">
        <v>376</v>
      </c>
      <c r="W40">
        <v>7.5</v>
      </c>
    </row>
    <row r="41" spans="1:23" x14ac:dyDescent="0.25">
      <c r="A41" s="9" t="str">
        <f t="shared" si="0"/>
        <v>IC22-050 A1 AC  Fn=0864N - Fp=1051N - vmax=4.09m/s</v>
      </c>
      <c r="B41" t="s">
        <v>250</v>
      </c>
      <c r="C41">
        <v>1051</v>
      </c>
      <c r="D41">
        <v>13.800000190734799</v>
      </c>
      <c r="E41">
        <v>864</v>
      </c>
      <c r="F41">
        <v>9.8999996185302699</v>
      </c>
      <c r="G41" s="4">
        <f t="shared" si="1"/>
        <v>864</v>
      </c>
      <c r="H41" s="6">
        <v>4.5475570789850179</v>
      </c>
      <c r="I41" s="7">
        <v>4.0900001525878897</v>
      </c>
      <c r="J41">
        <v>6.9000000953674299</v>
      </c>
      <c r="K41">
        <v>4.1999998092651296</v>
      </c>
      <c r="L41">
        <v>33</v>
      </c>
      <c r="M41">
        <v>82.900001525878906</v>
      </c>
      <c r="N41">
        <v>32</v>
      </c>
      <c r="O41">
        <v>87.290000915527301</v>
      </c>
      <c r="P41">
        <v>560</v>
      </c>
      <c r="Q41">
        <v>0</v>
      </c>
      <c r="R41">
        <v>0</v>
      </c>
      <c r="S41">
        <v>4.9000000953674316</v>
      </c>
      <c r="T41">
        <v>0</v>
      </c>
      <c r="U41">
        <v>0</v>
      </c>
      <c r="V41">
        <v>376</v>
      </c>
      <c r="W41">
        <v>7.5</v>
      </c>
    </row>
    <row r="42" spans="1:23" x14ac:dyDescent="0.25">
      <c r="A42" s="9" t="str">
        <f t="shared" si="0"/>
        <v>IC22-050 A2     Fn=0526N - Fp=1039N - vmax=6.60m/s</v>
      </c>
      <c r="B42" t="s">
        <v>127</v>
      </c>
      <c r="C42">
        <v>1039</v>
      </c>
      <c r="D42">
        <v>22</v>
      </c>
      <c r="E42">
        <v>526</v>
      </c>
      <c r="F42">
        <v>8.6999998092651296</v>
      </c>
      <c r="G42" s="4">
        <f t="shared" si="1"/>
        <v>526</v>
      </c>
      <c r="H42" s="6">
        <v>7.6090886359779297</v>
      </c>
      <c r="I42" s="7">
        <v>6.5999999046325604</v>
      </c>
      <c r="J42">
        <v>6.9000000953674299</v>
      </c>
      <c r="K42">
        <v>1.29999995231628</v>
      </c>
      <c r="L42">
        <v>13.399999618530201</v>
      </c>
      <c r="M42">
        <v>51.400001525878899</v>
      </c>
      <c r="N42">
        <v>32</v>
      </c>
      <c r="O42">
        <v>59.849998474121001</v>
      </c>
      <c r="P42">
        <v>560</v>
      </c>
      <c r="Q42">
        <v>0</v>
      </c>
      <c r="R42">
        <v>0</v>
      </c>
      <c r="S42">
        <v>4.9000000953674316</v>
      </c>
      <c r="T42">
        <v>0</v>
      </c>
      <c r="U42">
        <v>0</v>
      </c>
      <c r="V42">
        <v>376</v>
      </c>
      <c r="W42">
        <v>7.5</v>
      </c>
    </row>
    <row r="43" spans="1:23" x14ac:dyDescent="0.25">
      <c r="A43" s="9" t="str">
        <f t="shared" si="0"/>
        <v>IC22-050 A2 AC  Fn=0864N - Fp=1051N - vmax=8.00m/s</v>
      </c>
      <c r="B43" t="s">
        <v>251</v>
      </c>
      <c r="C43">
        <v>1051</v>
      </c>
      <c r="D43">
        <v>27.600000381469702</v>
      </c>
      <c r="E43">
        <v>864</v>
      </c>
      <c r="F43">
        <v>19.799999237060501</v>
      </c>
      <c r="G43" s="4">
        <f t="shared" si="1"/>
        <v>864</v>
      </c>
      <c r="H43" s="6">
        <v>9.5630296160233268</v>
      </c>
      <c r="I43" s="7">
        <v>8</v>
      </c>
      <c r="J43">
        <v>6.9000000953674299</v>
      </c>
      <c r="K43">
        <v>1.1000000238418499</v>
      </c>
      <c r="L43">
        <v>8.3000001907348597</v>
      </c>
      <c r="M43">
        <v>41.400001525878899</v>
      </c>
      <c r="N43">
        <v>32</v>
      </c>
      <c r="O43">
        <v>43.687999725341797</v>
      </c>
      <c r="P43">
        <v>560</v>
      </c>
      <c r="Q43">
        <v>0</v>
      </c>
      <c r="R43">
        <v>0</v>
      </c>
      <c r="S43">
        <v>4.9000000953674316</v>
      </c>
      <c r="T43">
        <v>0</v>
      </c>
      <c r="U43">
        <v>0</v>
      </c>
      <c r="V43">
        <v>376</v>
      </c>
      <c r="W43">
        <v>7.5</v>
      </c>
    </row>
    <row r="44" spans="1:23" x14ac:dyDescent="0.25">
      <c r="A44" s="9" t="str">
        <f t="shared" si="0"/>
        <v>IC22-050 A6     Fn=0526N - Fp=1039N - vmax=8.00m/s</v>
      </c>
      <c r="B44" t="s">
        <v>128</v>
      </c>
      <c r="C44">
        <v>1039</v>
      </c>
      <c r="D44">
        <v>38.099998474121001</v>
      </c>
      <c r="E44">
        <v>526</v>
      </c>
      <c r="F44">
        <v>15.1000003814697</v>
      </c>
      <c r="G44" s="4">
        <f t="shared" si="1"/>
        <v>526</v>
      </c>
      <c r="H44" s="6">
        <v>13.436936193484671</v>
      </c>
      <c r="I44" s="7">
        <v>8</v>
      </c>
      <c r="J44">
        <v>6.9000000953674299</v>
      </c>
      <c r="K44">
        <v>0.40000000596046398</v>
      </c>
      <c r="L44">
        <v>4.5</v>
      </c>
      <c r="M44">
        <v>29.7000007629394</v>
      </c>
      <c r="N44">
        <v>32</v>
      </c>
      <c r="O44">
        <v>34.485000610351499</v>
      </c>
      <c r="P44">
        <v>560</v>
      </c>
      <c r="Q44">
        <v>0</v>
      </c>
      <c r="R44">
        <v>0</v>
      </c>
      <c r="S44">
        <v>4.9000000953674316</v>
      </c>
      <c r="T44">
        <v>0</v>
      </c>
      <c r="U44">
        <v>0</v>
      </c>
      <c r="V44">
        <v>376</v>
      </c>
      <c r="W44">
        <v>7.5</v>
      </c>
    </row>
    <row r="45" spans="1:23" x14ac:dyDescent="0.25">
      <c r="A45" s="9" t="str">
        <f t="shared" si="0"/>
        <v>IC22-050 A6 AC  Fn=0864N - Fp=1051N - vmax=8.00m/s</v>
      </c>
      <c r="B45" t="s">
        <v>252</v>
      </c>
      <c r="C45">
        <v>1051</v>
      </c>
      <c r="D45">
        <v>47.799999237060497</v>
      </c>
      <c r="E45">
        <v>864</v>
      </c>
      <c r="F45">
        <v>34.299999237060497</v>
      </c>
      <c r="G45" s="4">
        <f t="shared" si="1"/>
        <v>864</v>
      </c>
      <c r="H45" s="6">
        <v>16.949834269509353</v>
      </c>
      <c r="I45" s="7">
        <v>8</v>
      </c>
      <c r="J45">
        <v>6.9000000953674299</v>
      </c>
      <c r="K45">
        <v>0.30000001192092801</v>
      </c>
      <c r="L45">
        <v>2.7999999523162802</v>
      </c>
      <c r="M45">
        <v>23.899999618530199</v>
      </c>
      <c r="N45">
        <v>32</v>
      </c>
      <c r="O45">
        <v>25.197999954223601</v>
      </c>
      <c r="P45">
        <v>560</v>
      </c>
      <c r="Q45">
        <v>0</v>
      </c>
      <c r="R45">
        <v>0</v>
      </c>
      <c r="S45">
        <v>4.9000000953674316</v>
      </c>
      <c r="T45">
        <v>0</v>
      </c>
      <c r="U45">
        <v>0</v>
      </c>
      <c r="V45">
        <v>376</v>
      </c>
      <c r="W45">
        <v>7.5</v>
      </c>
    </row>
    <row r="46" spans="1:23" x14ac:dyDescent="0.25">
      <c r="A46" s="9" t="str">
        <f t="shared" si="0"/>
        <v>IC22-075 A1     Fn=0825N - Fp=1558N - vmax=2.20m/s</v>
      </c>
      <c r="B46" t="s">
        <v>154</v>
      </c>
      <c r="C46">
        <v>1558</v>
      </c>
      <c r="D46">
        <v>11</v>
      </c>
      <c r="E46">
        <v>825</v>
      </c>
      <c r="F46">
        <v>4.5999999046325604</v>
      </c>
      <c r="G46" s="4">
        <f t="shared" si="1"/>
        <v>825</v>
      </c>
      <c r="H46" s="6">
        <v>2.32498262029215</v>
      </c>
      <c r="I46" s="7">
        <v>2.20000004768371</v>
      </c>
      <c r="J46">
        <v>9.6000003814697195</v>
      </c>
      <c r="K46">
        <v>7.0999999046325604</v>
      </c>
      <c r="L46">
        <v>78.900001525878892</v>
      </c>
      <c r="M46">
        <v>154.19999694824199</v>
      </c>
      <c r="N46">
        <v>32</v>
      </c>
      <c r="O46">
        <v>179.36000061035099</v>
      </c>
      <c r="P46">
        <v>560</v>
      </c>
      <c r="Q46">
        <v>0</v>
      </c>
      <c r="R46">
        <v>0</v>
      </c>
      <c r="S46">
        <v>7.3000001907348633</v>
      </c>
      <c r="T46">
        <v>0</v>
      </c>
      <c r="U46">
        <v>0</v>
      </c>
      <c r="V46">
        <v>376</v>
      </c>
      <c r="W46">
        <v>10.1</v>
      </c>
    </row>
    <row r="47" spans="1:23" x14ac:dyDescent="0.25">
      <c r="A47" s="9" t="str">
        <f t="shared" si="0"/>
        <v>IC22-075 A1 AC  Fn=1284N - Fp=1576N - vmax=2.73m/s</v>
      </c>
      <c r="B47" t="s">
        <v>253</v>
      </c>
      <c r="C47">
        <v>1576</v>
      </c>
      <c r="D47">
        <v>13.800000190734799</v>
      </c>
      <c r="E47">
        <v>1284</v>
      </c>
      <c r="F47">
        <v>9.8000001907348597</v>
      </c>
      <c r="G47" s="4">
        <f t="shared" si="1"/>
        <v>1284</v>
      </c>
      <c r="H47" s="6">
        <v>2.9261723706907365</v>
      </c>
      <c r="I47" s="7">
        <v>2.7300000190734801</v>
      </c>
      <c r="J47">
        <v>9.6000003814697195</v>
      </c>
      <c r="K47">
        <v>5.6999998092651296</v>
      </c>
      <c r="L47">
        <v>48.599998474120994</v>
      </c>
      <c r="M47">
        <v>124.400001525878</v>
      </c>
      <c r="N47">
        <v>32</v>
      </c>
      <c r="O47">
        <v>130.97799682617099</v>
      </c>
      <c r="P47">
        <v>560</v>
      </c>
      <c r="Q47">
        <v>0</v>
      </c>
      <c r="R47">
        <v>0</v>
      </c>
      <c r="S47">
        <v>7.3000001907348633</v>
      </c>
      <c r="T47">
        <v>0</v>
      </c>
      <c r="U47">
        <v>0</v>
      </c>
      <c r="V47">
        <v>376</v>
      </c>
      <c r="W47">
        <v>10.1</v>
      </c>
    </row>
    <row r="48" spans="1:23" x14ac:dyDescent="0.25">
      <c r="A48" s="9" t="str">
        <f t="shared" si="0"/>
        <v>IC22-075 A2     Fn=0825N - Fp=1558N - vmax=4.40m/s</v>
      </c>
      <c r="B48" t="s">
        <v>155</v>
      </c>
      <c r="C48">
        <v>1558</v>
      </c>
      <c r="D48">
        <v>22</v>
      </c>
      <c r="E48">
        <v>825</v>
      </c>
      <c r="F48">
        <v>9.1999998092651296</v>
      </c>
      <c r="G48" s="4">
        <f t="shared" si="1"/>
        <v>825</v>
      </c>
      <c r="H48" s="6">
        <v>5.0161876037742568</v>
      </c>
      <c r="I48" s="7">
        <v>4.4000000953674299</v>
      </c>
      <c r="J48">
        <v>9.6000003814697195</v>
      </c>
      <c r="K48">
        <v>1.79999995231628</v>
      </c>
      <c r="L48">
        <v>19.7000007629394</v>
      </c>
      <c r="M48">
        <v>77.099998474121094</v>
      </c>
      <c r="N48">
        <v>32</v>
      </c>
      <c r="O48">
        <v>89.680000305175696</v>
      </c>
      <c r="P48">
        <v>560</v>
      </c>
      <c r="Q48">
        <v>0</v>
      </c>
      <c r="R48">
        <v>0</v>
      </c>
      <c r="S48">
        <v>7.3000001907348633</v>
      </c>
      <c r="T48">
        <v>0</v>
      </c>
      <c r="U48">
        <v>0</v>
      </c>
      <c r="V48">
        <v>376</v>
      </c>
      <c r="W48">
        <v>10.1</v>
      </c>
    </row>
    <row r="49" spans="1:23" x14ac:dyDescent="0.25">
      <c r="A49" s="9" t="str">
        <f t="shared" si="0"/>
        <v>IC22-075 A2 AC  Fn=1284N - Fp=1576N - vmax=5.46m/s</v>
      </c>
      <c r="B49" t="s">
        <v>254</v>
      </c>
      <c r="C49">
        <v>1576</v>
      </c>
      <c r="D49">
        <v>27.600000381469702</v>
      </c>
      <c r="E49">
        <v>1284</v>
      </c>
      <c r="F49">
        <v>19.600000381469702</v>
      </c>
      <c r="G49" s="4">
        <f t="shared" si="1"/>
        <v>1284</v>
      </c>
      <c r="H49" s="6">
        <v>6.3259367203588637</v>
      </c>
      <c r="I49" s="7">
        <v>5.46000003814697</v>
      </c>
      <c r="J49">
        <v>9.6000003814697195</v>
      </c>
      <c r="K49">
        <v>1.3999999761581401</v>
      </c>
      <c r="L49">
        <v>12.199999809265101</v>
      </c>
      <c r="M49">
        <v>62.200000762939403</v>
      </c>
      <c r="N49">
        <v>32</v>
      </c>
      <c r="O49">
        <v>65.531997680664006</v>
      </c>
      <c r="P49">
        <v>560</v>
      </c>
      <c r="Q49">
        <v>0</v>
      </c>
      <c r="R49">
        <v>0</v>
      </c>
      <c r="S49">
        <v>7.3000001907348633</v>
      </c>
      <c r="T49">
        <v>0</v>
      </c>
      <c r="U49">
        <v>0</v>
      </c>
      <c r="V49">
        <v>376</v>
      </c>
      <c r="W49">
        <v>10.1</v>
      </c>
    </row>
    <row r="50" spans="1:23" x14ac:dyDescent="0.25">
      <c r="A50" s="9" t="str">
        <f t="shared" si="0"/>
        <v>IC22-075 A6     Fn=0825N - Fp=1558N - vmax=7.63m/s</v>
      </c>
      <c r="B50" t="s">
        <v>156</v>
      </c>
      <c r="C50">
        <v>1558</v>
      </c>
      <c r="D50">
        <v>38.099998474121001</v>
      </c>
      <c r="E50">
        <v>825</v>
      </c>
      <c r="F50">
        <v>15.899999618530201</v>
      </c>
      <c r="G50" s="4">
        <f t="shared" si="1"/>
        <v>825</v>
      </c>
      <c r="H50" s="6">
        <v>8.9354721509064579</v>
      </c>
      <c r="I50" s="7">
        <v>7.63000011444091</v>
      </c>
      <c r="J50">
        <v>9.6000003814697195</v>
      </c>
      <c r="K50">
        <v>0.60000002384185702</v>
      </c>
      <c r="L50">
        <v>6.5999999046325604</v>
      </c>
      <c r="M50">
        <v>44.5</v>
      </c>
      <c r="N50">
        <v>32</v>
      </c>
      <c r="O50">
        <v>51.775001525878899</v>
      </c>
      <c r="P50">
        <v>560</v>
      </c>
      <c r="Q50">
        <v>0</v>
      </c>
      <c r="R50">
        <v>0</v>
      </c>
      <c r="S50">
        <v>7.3000001907348633</v>
      </c>
      <c r="T50">
        <v>0</v>
      </c>
      <c r="U50">
        <v>0</v>
      </c>
      <c r="V50">
        <v>376</v>
      </c>
      <c r="W50">
        <v>10.1</v>
      </c>
    </row>
    <row r="51" spans="1:23" x14ac:dyDescent="0.25">
      <c r="A51" s="9" t="str">
        <f t="shared" si="0"/>
        <v>IC22-075 A6 AC  Fn=1284N - Fp=1576N - vmax=8.00m/s</v>
      </c>
      <c r="B51" t="s">
        <v>255</v>
      </c>
      <c r="C51">
        <v>1576</v>
      </c>
      <c r="D51">
        <v>47.799999237060497</v>
      </c>
      <c r="E51">
        <v>1284</v>
      </c>
      <c r="F51">
        <v>34</v>
      </c>
      <c r="G51" s="4">
        <f t="shared" si="1"/>
        <v>1284</v>
      </c>
      <c r="H51" s="6">
        <v>11.219257614081684</v>
      </c>
      <c r="I51" s="7">
        <v>8</v>
      </c>
      <c r="J51">
        <v>9.6000003814697195</v>
      </c>
      <c r="K51">
        <v>0.5</v>
      </c>
      <c r="L51">
        <v>4.0999999046325595</v>
      </c>
      <c r="M51">
        <v>35.900001525878899</v>
      </c>
      <c r="N51">
        <v>32</v>
      </c>
      <c r="O51">
        <v>37.840000152587798</v>
      </c>
      <c r="P51">
        <v>560</v>
      </c>
      <c r="Q51">
        <v>0</v>
      </c>
      <c r="R51">
        <v>0</v>
      </c>
      <c r="S51">
        <v>7.3000001907348633</v>
      </c>
      <c r="T51">
        <v>0</v>
      </c>
      <c r="U51">
        <v>0</v>
      </c>
      <c r="V51">
        <v>376</v>
      </c>
      <c r="W51">
        <v>10.1</v>
      </c>
    </row>
    <row r="52" spans="1:23" x14ac:dyDescent="0.25">
      <c r="A52" s="9" t="str">
        <f t="shared" si="0"/>
        <v>IC22-100 A1     Fn=1148N - Fp=2077N - vmax=1.65m/s</v>
      </c>
      <c r="B52" t="s">
        <v>183</v>
      </c>
      <c r="C52">
        <v>2077</v>
      </c>
      <c r="D52">
        <v>11</v>
      </c>
      <c r="E52">
        <v>1148</v>
      </c>
      <c r="F52">
        <v>4.8000001907348597</v>
      </c>
      <c r="G52" s="4">
        <f t="shared" si="1"/>
        <v>1148</v>
      </c>
      <c r="H52" s="6">
        <v>1.6817602755705379</v>
      </c>
      <c r="I52" s="7">
        <v>1.6499999761581401</v>
      </c>
      <c r="J52">
        <v>12.5</v>
      </c>
      <c r="K52">
        <v>8.8000001907348597</v>
      </c>
      <c r="L52">
        <v>104.09999847412101</v>
      </c>
      <c r="M52">
        <v>205.600006103515</v>
      </c>
      <c r="N52">
        <v>32</v>
      </c>
      <c r="O52">
        <v>239.21000671386699</v>
      </c>
      <c r="P52">
        <v>560</v>
      </c>
      <c r="Q52">
        <v>0</v>
      </c>
      <c r="R52">
        <v>0</v>
      </c>
      <c r="S52">
        <v>9.8000001907348633</v>
      </c>
      <c r="T52">
        <v>0</v>
      </c>
      <c r="U52">
        <v>0</v>
      </c>
      <c r="V52">
        <v>376</v>
      </c>
      <c r="W52">
        <v>12.7</v>
      </c>
    </row>
    <row r="53" spans="1:23" x14ac:dyDescent="0.25">
      <c r="A53" s="9" t="str">
        <f t="shared" si="0"/>
        <v>IC22-100 A1 AC  Fn=1715N - Fp=2106N - vmax=2.05m/s</v>
      </c>
      <c r="B53" t="s">
        <v>256</v>
      </c>
      <c r="C53">
        <v>2106</v>
      </c>
      <c r="D53">
        <v>13.800000190734799</v>
      </c>
      <c r="E53">
        <v>1715</v>
      </c>
      <c r="F53">
        <v>9.8000001907348597</v>
      </c>
      <c r="G53" s="4">
        <f t="shared" si="1"/>
        <v>1715</v>
      </c>
      <c r="H53" s="6">
        <v>2.1101507754489508</v>
      </c>
      <c r="I53" s="7">
        <v>2.0499999523162802</v>
      </c>
      <c r="J53">
        <v>12.5</v>
      </c>
      <c r="K53">
        <v>7.0999999046325604</v>
      </c>
      <c r="L53">
        <v>64.099998474121094</v>
      </c>
      <c r="M53">
        <v>166.100006103515</v>
      </c>
      <c r="N53">
        <v>32</v>
      </c>
      <c r="O53">
        <v>175.009994506835</v>
      </c>
      <c r="P53">
        <v>560</v>
      </c>
      <c r="Q53">
        <v>0</v>
      </c>
      <c r="R53">
        <v>0</v>
      </c>
      <c r="S53">
        <v>9.8000001907348633</v>
      </c>
      <c r="T53">
        <v>0</v>
      </c>
      <c r="U53">
        <v>0</v>
      </c>
      <c r="V53">
        <v>376</v>
      </c>
      <c r="W53">
        <v>12.7</v>
      </c>
    </row>
    <row r="54" spans="1:23" x14ac:dyDescent="0.25">
      <c r="A54" s="9" t="str">
        <f t="shared" si="0"/>
        <v>IC22-100 A2     Fn=1148N - Fp=2077N - vmax=3.30m/s</v>
      </c>
      <c r="B54" t="s">
        <v>184</v>
      </c>
      <c r="C54">
        <v>2077</v>
      </c>
      <c r="D54">
        <v>22</v>
      </c>
      <c r="E54">
        <v>1148</v>
      </c>
      <c r="F54">
        <v>9.5</v>
      </c>
      <c r="G54" s="4">
        <f t="shared" si="1"/>
        <v>1148</v>
      </c>
      <c r="H54" s="6">
        <v>3.7164324391709469</v>
      </c>
      <c r="I54" s="7">
        <v>3.2999999523162802</v>
      </c>
      <c r="J54">
        <v>12.5</v>
      </c>
      <c r="K54">
        <v>2.20000004768371</v>
      </c>
      <c r="L54">
        <v>26</v>
      </c>
      <c r="M54">
        <v>102.800003051757</v>
      </c>
      <c r="N54">
        <v>32</v>
      </c>
      <c r="O54">
        <v>119.605003356933</v>
      </c>
      <c r="P54">
        <v>560</v>
      </c>
      <c r="Q54">
        <v>0</v>
      </c>
      <c r="R54">
        <v>0</v>
      </c>
      <c r="S54">
        <v>9.8000001907348633</v>
      </c>
      <c r="T54">
        <v>0</v>
      </c>
      <c r="U54">
        <v>0</v>
      </c>
      <c r="V54">
        <v>376</v>
      </c>
      <c r="W54">
        <v>12.7</v>
      </c>
    </row>
    <row r="55" spans="1:23" x14ac:dyDescent="0.25">
      <c r="A55" s="9" t="str">
        <f t="shared" si="0"/>
        <v>IC22-100 A2 AC  Fn=1715N - Fp=2106N - vmax=4.08m/s</v>
      </c>
      <c r="B55" t="s">
        <v>257</v>
      </c>
      <c r="C55">
        <v>2106</v>
      </c>
      <c r="D55">
        <v>27.600000381469702</v>
      </c>
      <c r="E55">
        <v>1715</v>
      </c>
      <c r="F55">
        <v>19.600000381469702</v>
      </c>
      <c r="G55" s="4">
        <f t="shared" si="1"/>
        <v>1715</v>
      </c>
      <c r="H55" s="6">
        <v>4.6706293553575327</v>
      </c>
      <c r="I55" s="7">
        <v>4.0799999237060502</v>
      </c>
      <c r="J55">
        <v>12.5</v>
      </c>
      <c r="K55">
        <v>1.79999995231628</v>
      </c>
      <c r="L55">
        <v>16</v>
      </c>
      <c r="M55">
        <v>83.099998474121094</v>
      </c>
      <c r="N55">
        <v>32</v>
      </c>
      <c r="O55">
        <v>87.461997985839801</v>
      </c>
      <c r="P55">
        <v>560</v>
      </c>
      <c r="Q55">
        <v>0</v>
      </c>
      <c r="R55">
        <v>0</v>
      </c>
      <c r="S55">
        <v>9.8000001907348633</v>
      </c>
      <c r="T55">
        <v>0</v>
      </c>
      <c r="U55">
        <v>0</v>
      </c>
      <c r="V55">
        <v>376</v>
      </c>
      <c r="W55">
        <v>12.7</v>
      </c>
    </row>
    <row r="56" spans="1:23" x14ac:dyDescent="0.25">
      <c r="A56" s="9" t="str">
        <f t="shared" si="0"/>
        <v>IC22-100 A6     Fn=1148N - Fp=2077N - vmax=5.72m/s</v>
      </c>
      <c r="B56" t="s">
        <v>185</v>
      </c>
      <c r="C56">
        <v>2077</v>
      </c>
      <c r="D56">
        <v>38.099998474121001</v>
      </c>
      <c r="E56">
        <v>1148</v>
      </c>
      <c r="F56">
        <v>16.5</v>
      </c>
      <c r="G56" s="4">
        <f t="shared" si="1"/>
        <v>1148</v>
      </c>
      <c r="H56" s="6">
        <v>6.6918123047871862</v>
      </c>
      <c r="I56" s="7">
        <v>5.7199997901916504</v>
      </c>
      <c r="J56">
        <v>12.5</v>
      </c>
      <c r="K56">
        <v>0.69999998807907104</v>
      </c>
      <c r="L56">
        <v>8.6999998092651314</v>
      </c>
      <c r="M56">
        <v>59.299999237060497</v>
      </c>
      <c r="N56">
        <v>32</v>
      </c>
      <c r="O56">
        <v>69.065002441406193</v>
      </c>
      <c r="P56">
        <v>560</v>
      </c>
      <c r="Q56">
        <v>0</v>
      </c>
      <c r="R56">
        <v>0</v>
      </c>
      <c r="S56">
        <v>9.8000001907348633</v>
      </c>
      <c r="T56">
        <v>0</v>
      </c>
      <c r="U56">
        <v>0</v>
      </c>
      <c r="V56">
        <v>376</v>
      </c>
      <c r="W56">
        <v>12.7</v>
      </c>
    </row>
    <row r="57" spans="1:23" x14ac:dyDescent="0.25">
      <c r="A57" s="9" t="str">
        <f t="shared" si="0"/>
        <v>IC22-100 A6 AC  Fn=1715N - Fp=2106N - vmax=7.07m/s</v>
      </c>
      <c r="B57" t="s">
        <v>258</v>
      </c>
      <c r="C57">
        <v>2106</v>
      </c>
      <c r="D57">
        <v>47.799999237060497</v>
      </c>
      <c r="E57">
        <v>1715</v>
      </c>
      <c r="F57">
        <v>34</v>
      </c>
      <c r="G57" s="4">
        <f t="shared" si="1"/>
        <v>1715</v>
      </c>
      <c r="H57" s="6">
        <v>8.4342251129442758</v>
      </c>
      <c r="I57" s="7">
        <v>7.0700001716613698</v>
      </c>
      <c r="J57">
        <v>12.5</v>
      </c>
      <c r="K57">
        <v>0.60000002384185702</v>
      </c>
      <c r="L57">
        <v>5.3000001907348606</v>
      </c>
      <c r="M57">
        <v>48</v>
      </c>
      <c r="N57">
        <v>32</v>
      </c>
      <c r="O57">
        <v>50.481998443603501</v>
      </c>
      <c r="P57">
        <v>560</v>
      </c>
      <c r="Q57">
        <v>0</v>
      </c>
      <c r="R57">
        <v>0</v>
      </c>
      <c r="S57">
        <v>9.8000001907348633</v>
      </c>
      <c r="T57">
        <v>0</v>
      </c>
      <c r="U57">
        <v>0</v>
      </c>
      <c r="V57">
        <v>376</v>
      </c>
      <c r="W57">
        <v>12.7</v>
      </c>
    </row>
    <row r="58" spans="1:23" x14ac:dyDescent="0.25">
      <c r="A58" s="9" t="str">
        <f t="shared" si="0"/>
        <v>IC22-150 A1     Fn=1723N - Fp=3117N - vmax=1.10m/s</v>
      </c>
      <c r="B58" t="s">
        <v>211</v>
      </c>
      <c r="C58">
        <v>3117</v>
      </c>
      <c r="D58">
        <v>11</v>
      </c>
      <c r="E58">
        <v>1723</v>
      </c>
      <c r="F58">
        <v>4.8000001907348597</v>
      </c>
      <c r="G58" s="4">
        <f t="shared" si="1"/>
        <v>1723</v>
      </c>
      <c r="H58" s="6">
        <v>1.0236106460155221</v>
      </c>
      <c r="I58" s="7">
        <v>1.1000000238418499</v>
      </c>
      <c r="J58">
        <v>18.100000381469702</v>
      </c>
      <c r="K58">
        <v>12.399999618530201</v>
      </c>
      <c r="L58">
        <v>154.600006103515</v>
      </c>
      <c r="M58">
        <v>308.39999389648398</v>
      </c>
      <c r="N58">
        <v>32</v>
      </c>
      <c r="O58">
        <v>358.81500244140602</v>
      </c>
      <c r="P58">
        <v>560</v>
      </c>
      <c r="Q58">
        <v>0</v>
      </c>
      <c r="R58">
        <v>0</v>
      </c>
      <c r="S58">
        <v>14.600000381469727</v>
      </c>
      <c r="T58">
        <v>0</v>
      </c>
      <c r="U58">
        <v>0</v>
      </c>
      <c r="V58">
        <v>376</v>
      </c>
      <c r="W58">
        <v>20.7</v>
      </c>
    </row>
    <row r="59" spans="1:23" x14ac:dyDescent="0.25">
      <c r="A59" s="9" t="str">
        <f t="shared" si="0"/>
        <v>IC22-150 A1 AC  Fn=2566N - Fp=3152N - vmax=1.37m/s</v>
      </c>
      <c r="B59" t="s">
        <v>259</v>
      </c>
      <c r="C59">
        <v>3152</v>
      </c>
      <c r="D59">
        <v>13.800000190734799</v>
      </c>
      <c r="E59">
        <v>2566</v>
      </c>
      <c r="F59">
        <v>9.8000001907348597</v>
      </c>
      <c r="G59" s="4">
        <f t="shared" si="1"/>
        <v>2566</v>
      </c>
      <c r="H59" s="6">
        <v>1.28614788650528</v>
      </c>
      <c r="I59" s="7">
        <v>1.37000000476837</v>
      </c>
      <c r="J59">
        <v>18.100000381469702</v>
      </c>
      <c r="K59">
        <v>9.8999996185302699</v>
      </c>
      <c r="L59">
        <v>95.400001525878892</v>
      </c>
      <c r="M59">
        <v>248.600006103515</v>
      </c>
      <c r="N59">
        <v>32</v>
      </c>
      <c r="O59">
        <v>261.86999511718699</v>
      </c>
      <c r="P59">
        <v>560</v>
      </c>
      <c r="Q59">
        <v>0</v>
      </c>
      <c r="R59">
        <v>0</v>
      </c>
      <c r="S59">
        <v>14.600000381469727</v>
      </c>
      <c r="T59">
        <v>0</v>
      </c>
      <c r="U59">
        <v>0</v>
      </c>
      <c r="V59">
        <v>376</v>
      </c>
      <c r="W59">
        <v>20.7</v>
      </c>
    </row>
    <row r="60" spans="1:23" x14ac:dyDescent="0.25">
      <c r="A60" s="9" t="str">
        <f t="shared" si="0"/>
        <v>IC22-150 A2     Fn=1723N - Fp=3117N - vmax=2.20m/s</v>
      </c>
      <c r="B60" t="s">
        <v>212</v>
      </c>
      <c r="C60">
        <v>3117</v>
      </c>
      <c r="D60">
        <v>22</v>
      </c>
      <c r="E60">
        <v>1723</v>
      </c>
      <c r="F60">
        <v>9.6000003814697195</v>
      </c>
      <c r="G60" s="4">
        <f t="shared" si="1"/>
        <v>1723</v>
      </c>
      <c r="H60" s="6">
        <v>2.3905793032399005</v>
      </c>
      <c r="I60" s="7">
        <v>2.20000004768371</v>
      </c>
      <c r="J60">
        <v>18.100000381469702</v>
      </c>
      <c r="K60">
        <v>3.0999999046325599</v>
      </c>
      <c r="L60">
        <v>38.700000762939396</v>
      </c>
      <c r="M60">
        <v>154.19999694824199</v>
      </c>
      <c r="N60">
        <v>32</v>
      </c>
      <c r="O60">
        <v>179.45500183105401</v>
      </c>
      <c r="P60">
        <v>560</v>
      </c>
      <c r="Q60">
        <v>0</v>
      </c>
      <c r="R60">
        <v>0</v>
      </c>
      <c r="S60">
        <v>14.600000381469727</v>
      </c>
      <c r="T60">
        <v>0</v>
      </c>
      <c r="U60">
        <v>0</v>
      </c>
      <c r="V60">
        <v>376</v>
      </c>
      <c r="W60">
        <v>20.7</v>
      </c>
    </row>
    <row r="61" spans="1:23" x14ac:dyDescent="0.25">
      <c r="A61" s="9" t="str">
        <f t="shared" si="0"/>
        <v>IC22-150 A2 AC  Fn=2566N - Fp=3152N - vmax=2.73m/s</v>
      </c>
      <c r="B61" t="s">
        <v>260</v>
      </c>
      <c r="C61">
        <v>3152</v>
      </c>
      <c r="D61">
        <v>27.600000381469702</v>
      </c>
      <c r="E61">
        <v>2566</v>
      </c>
      <c r="F61">
        <v>19.7000007629394</v>
      </c>
      <c r="G61" s="4">
        <f t="shared" si="1"/>
        <v>2566</v>
      </c>
      <c r="H61" s="6">
        <v>3.0057664267026967</v>
      </c>
      <c r="I61" s="7">
        <v>2.7300000190734801</v>
      </c>
      <c r="J61">
        <v>18.100000381469702</v>
      </c>
      <c r="K61">
        <v>2.5</v>
      </c>
      <c r="L61">
        <v>23.899999618530202</v>
      </c>
      <c r="M61">
        <v>124.300003051757</v>
      </c>
      <c r="N61">
        <v>32</v>
      </c>
      <c r="O61">
        <v>130.97799682617099</v>
      </c>
      <c r="P61">
        <v>560</v>
      </c>
      <c r="Q61">
        <v>0</v>
      </c>
      <c r="R61">
        <v>0</v>
      </c>
      <c r="S61">
        <v>14.600000381469727</v>
      </c>
      <c r="T61">
        <v>0</v>
      </c>
      <c r="U61">
        <v>0</v>
      </c>
      <c r="V61">
        <v>376</v>
      </c>
      <c r="W61">
        <v>20.7</v>
      </c>
    </row>
    <row r="62" spans="1:23" x14ac:dyDescent="0.25">
      <c r="A62" s="9" t="str">
        <f t="shared" si="0"/>
        <v>IC22-150 A6     Fn=1723N - Fp=3117N - vmax=3.81m/s</v>
      </c>
      <c r="B62" t="s">
        <v>213</v>
      </c>
      <c r="C62">
        <v>3117</v>
      </c>
      <c r="D62">
        <v>38.099998474121001</v>
      </c>
      <c r="E62">
        <v>1723</v>
      </c>
      <c r="F62">
        <v>16.600000381469702</v>
      </c>
      <c r="G62" s="4">
        <f t="shared" si="1"/>
        <v>1723</v>
      </c>
      <c r="H62" s="6">
        <v>4.3897654452825154</v>
      </c>
      <c r="I62" s="7">
        <v>3.8099999427795401</v>
      </c>
      <c r="J62">
        <v>18.100000381469702</v>
      </c>
      <c r="K62">
        <v>1</v>
      </c>
      <c r="L62">
        <v>12.899999618530201</v>
      </c>
      <c r="M62">
        <v>89</v>
      </c>
      <c r="N62">
        <v>32</v>
      </c>
      <c r="O62">
        <v>103.550003051757</v>
      </c>
      <c r="P62">
        <v>560</v>
      </c>
      <c r="Q62">
        <v>0</v>
      </c>
      <c r="R62">
        <v>0</v>
      </c>
      <c r="S62">
        <v>14.600000381469727</v>
      </c>
      <c r="T62">
        <v>0</v>
      </c>
      <c r="U62">
        <v>0</v>
      </c>
      <c r="V62">
        <v>376</v>
      </c>
      <c r="W62">
        <v>20.7</v>
      </c>
    </row>
    <row r="63" spans="1:23" x14ac:dyDescent="0.25">
      <c r="A63" s="9" t="str">
        <f t="shared" si="0"/>
        <v>IC22-150 A6 AC  Fn=2566N - Fp=3152N - vmax=4.73m/s</v>
      </c>
      <c r="B63" t="s">
        <v>261</v>
      </c>
      <c r="C63">
        <v>3152</v>
      </c>
      <c r="D63">
        <v>47.799999237060497</v>
      </c>
      <c r="E63">
        <v>2566</v>
      </c>
      <c r="F63">
        <v>34.099998474121001</v>
      </c>
      <c r="G63" s="4">
        <f t="shared" si="1"/>
        <v>2566</v>
      </c>
      <c r="H63" s="6">
        <v>5.5199773170611754</v>
      </c>
      <c r="I63" s="7">
        <v>4.7300000190734801</v>
      </c>
      <c r="J63">
        <v>18.100000381469702</v>
      </c>
      <c r="K63">
        <v>0.80000001192092896</v>
      </c>
      <c r="L63">
        <v>8</v>
      </c>
      <c r="M63">
        <v>71.800003051757798</v>
      </c>
      <c r="N63">
        <v>32</v>
      </c>
      <c r="O63">
        <v>75.594001770019503</v>
      </c>
      <c r="P63">
        <v>560</v>
      </c>
      <c r="Q63">
        <v>0</v>
      </c>
      <c r="R63">
        <v>0</v>
      </c>
      <c r="S63">
        <v>14.600000381469727</v>
      </c>
      <c r="T63">
        <v>0</v>
      </c>
      <c r="U63">
        <v>0</v>
      </c>
      <c r="V63">
        <v>376</v>
      </c>
      <c r="W63">
        <v>20.7</v>
      </c>
    </row>
    <row r="64" spans="1:23" x14ac:dyDescent="0.25">
      <c r="A64" s="9" t="str">
        <f t="shared" si="0"/>
        <v>IC22-200 A1     Fn=2393N - Fp=4156N - vmax=0.83m/s</v>
      </c>
      <c r="B64" t="s">
        <v>224</v>
      </c>
      <c r="C64">
        <v>4156</v>
      </c>
      <c r="D64">
        <v>11</v>
      </c>
      <c r="E64">
        <v>2393</v>
      </c>
      <c r="F64">
        <v>5</v>
      </c>
      <c r="G64" s="4">
        <f t="shared" si="1"/>
        <v>2393</v>
      </c>
      <c r="H64" s="6">
        <v>0.69083715046692107</v>
      </c>
      <c r="I64" s="7">
        <v>0.82999998331069902</v>
      </c>
      <c r="J64">
        <v>23.7000007629394</v>
      </c>
      <c r="K64">
        <v>15.899999618530201</v>
      </c>
      <c r="L64">
        <v>205.19999694824202</v>
      </c>
      <c r="M64">
        <v>411.39999389648398</v>
      </c>
      <c r="N64">
        <v>32</v>
      </c>
      <c r="O64">
        <v>478.60998535156199</v>
      </c>
      <c r="P64">
        <v>560</v>
      </c>
      <c r="Q64">
        <v>0</v>
      </c>
      <c r="R64">
        <v>0</v>
      </c>
      <c r="S64">
        <v>19.700000762939453</v>
      </c>
      <c r="T64">
        <v>0</v>
      </c>
      <c r="U64">
        <v>0</v>
      </c>
      <c r="V64">
        <v>376</v>
      </c>
      <c r="W64">
        <v>26.8</v>
      </c>
    </row>
    <row r="65" spans="1:23" x14ac:dyDescent="0.25">
      <c r="A65" s="9" t="str">
        <f t="shared" si="0"/>
        <v>IC22-200 A1 AC  Fn=3458N - Fp=4204N - vmax=1.02m/s</v>
      </c>
      <c r="B65" t="s">
        <v>262</v>
      </c>
      <c r="C65">
        <v>4204</v>
      </c>
      <c r="D65">
        <v>13.800000190734799</v>
      </c>
      <c r="E65">
        <v>3458</v>
      </c>
      <c r="F65">
        <v>9.8999996185302699</v>
      </c>
      <c r="G65" s="4">
        <f t="shared" si="1"/>
        <v>3458</v>
      </c>
      <c r="H65" s="6">
        <v>0.86657967659550839</v>
      </c>
      <c r="I65" s="7">
        <v>1.0199999809265099</v>
      </c>
      <c r="J65">
        <v>23.7000007629394</v>
      </c>
      <c r="K65">
        <v>12.699999809265099</v>
      </c>
      <c r="L65">
        <v>126.5</v>
      </c>
      <c r="M65">
        <v>331.70001220703102</v>
      </c>
      <c r="N65">
        <v>32</v>
      </c>
      <c r="O65">
        <v>349.33200073242102</v>
      </c>
      <c r="P65">
        <v>560</v>
      </c>
      <c r="Q65">
        <v>0</v>
      </c>
      <c r="R65">
        <v>0</v>
      </c>
      <c r="S65">
        <v>19.700000762939453</v>
      </c>
      <c r="T65">
        <v>0</v>
      </c>
      <c r="U65">
        <v>0</v>
      </c>
      <c r="V65">
        <v>376</v>
      </c>
      <c r="W65">
        <v>26.8</v>
      </c>
    </row>
    <row r="66" spans="1:23" x14ac:dyDescent="0.25">
      <c r="A66" s="9" t="str">
        <f t="shared" si="0"/>
        <v>IC22-200 A2     Fn=2393N - Fp=4156N - vmax=1.65m/s</v>
      </c>
      <c r="B66" t="s">
        <v>225</v>
      </c>
      <c r="C66">
        <v>4156</v>
      </c>
      <c r="D66">
        <v>22</v>
      </c>
      <c r="E66">
        <v>2393</v>
      </c>
      <c r="F66">
        <v>10</v>
      </c>
      <c r="G66" s="4">
        <f t="shared" si="1"/>
        <v>2393</v>
      </c>
      <c r="H66" s="6">
        <v>1.7233325722007413</v>
      </c>
      <c r="I66" s="7">
        <v>1.6499999761581401</v>
      </c>
      <c r="J66">
        <v>23.7000007629394</v>
      </c>
      <c r="K66">
        <v>4</v>
      </c>
      <c r="L66">
        <v>51.299999237060504</v>
      </c>
      <c r="M66">
        <v>205.69999694824199</v>
      </c>
      <c r="N66">
        <v>32</v>
      </c>
      <c r="O66">
        <v>239.30499267578099</v>
      </c>
      <c r="P66">
        <v>560</v>
      </c>
      <c r="Q66">
        <v>0</v>
      </c>
      <c r="R66">
        <v>0</v>
      </c>
      <c r="S66">
        <v>19.700000762939453</v>
      </c>
      <c r="T66">
        <v>0</v>
      </c>
      <c r="U66">
        <v>0</v>
      </c>
      <c r="V66">
        <v>376</v>
      </c>
      <c r="W66">
        <v>26.8</v>
      </c>
    </row>
    <row r="67" spans="1:23" x14ac:dyDescent="0.25">
      <c r="A67" s="9" t="str">
        <f t="shared" si="0"/>
        <v>IC22-200 A2 AC  Fn=3458N - Fp=4204N - vmax=2.05m/s</v>
      </c>
      <c r="B67" t="s">
        <v>263</v>
      </c>
      <c r="C67">
        <v>4204</v>
      </c>
      <c r="D67">
        <v>27.600000381469702</v>
      </c>
      <c r="E67">
        <v>3458</v>
      </c>
      <c r="F67">
        <v>19.799999237060501</v>
      </c>
      <c r="G67" s="4">
        <f t="shared" si="1"/>
        <v>3458</v>
      </c>
      <c r="H67" s="6">
        <v>2.1694730301778291</v>
      </c>
      <c r="I67" s="7">
        <v>2.0499999523162802</v>
      </c>
      <c r="J67">
        <v>23.7000007629394</v>
      </c>
      <c r="K67">
        <v>3.20000004768371</v>
      </c>
      <c r="L67">
        <v>31.600000381469698</v>
      </c>
      <c r="M67">
        <v>165.80000305175699</v>
      </c>
      <c r="N67">
        <v>32</v>
      </c>
      <c r="O67">
        <v>174.66600036621</v>
      </c>
      <c r="P67">
        <v>560</v>
      </c>
      <c r="Q67">
        <v>0</v>
      </c>
      <c r="R67">
        <v>0</v>
      </c>
      <c r="S67">
        <v>19.700000762939453</v>
      </c>
      <c r="T67">
        <v>0</v>
      </c>
      <c r="U67">
        <v>0</v>
      </c>
      <c r="V67">
        <v>376</v>
      </c>
      <c r="W67">
        <v>26.8</v>
      </c>
    </row>
    <row r="68" spans="1:23" x14ac:dyDescent="0.25">
      <c r="A68" s="9" t="str">
        <f t="shared" si="0"/>
        <v>IC22-200 A6     Fn=2393N - Fp=4156N - vmax=2.86m/s</v>
      </c>
      <c r="B68" t="s">
        <v>226</v>
      </c>
      <c r="C68">
        <v>4156</v>
      </c>
      <c r="D68">
        <v>38.099998474121001</v>
      </c>
      <c r="E68">
        <v>2393</v>
      </c>
      <c r="F68">
        <v>17.299999237060501</v>
      </c>
      <c r="G68" s="4">
        <f t="shared" si="1"/>
        <v>2393</v>
      </c>
      <c r="H68" s="6">
        <v>3.2294709096333412</v>
      </c>
      <c r="I68" s="7">
        <v>2.8599998950958199</v>
      </c>
      <c r="J68">
        <v>23.7000007629394</v>
      </c>
      <c r="K68">
        <v>1.29999995231628</v>
      </c>
      <c r="L68">
        <v>17.100000381469702</v>
      </c>
      <c r="M68">
        <v>118.699996948242</v>
      </c>
      <c r="N68">
        <v>32</v>
      </c>
      <c r="O68">
        <v>138.13000488281199</v>
      </c>
      <c r="P68">
        <v>560</v>
      </c>
      <c r="Q68">
        <v>0</v>
      </c>
      <c r="R68">
        <v>0</v>
      </c>
      <c r="S68">
        <v>19.700000762939453</v>
      </c>
      <c r="T68">
        <v>0</v>
      </c>
      <c r="U68">
        <v>0</v>
      </c>
      <c r="V68">
        <v>376</v>
      </c>
      <c r="W68">
        <v>26.8</v>
      </c>
    </row>
    <row r="69" spans="1:23" x14ac:dyDescent="0.25">
      <c r="A69" s="9" t="str">
        <f t="shared" si="0"/>
        <v>IC22-200 A6 AC  Fn=3458N - Fp=4204N - vmax=3.55m/s</v>
      </c>
      <c r="B69" t="s">
        <v>264</v>
      </c>
      <c r="C69">
        <v>4204</v>
      </c>
      <c r="D69">
        <v>47.799999237060497</v>
      </c>
      <c r="E69">
        <v>3458</v>
      </c>
      <c r="F69">
        <v>34.299999237060497</v>
      </c>
      <c r="G69" s="4">
        <f t="shared" si="1"/>
        <v>3458</v>
      </c>
      <c r="H69" s="6">
        <v>4.0531138443706043</v>
      </c>
      <c r="I69" s="7">
        <v>3.5499999523162802</v>
      </c>
      <c r="J69">
        <v>23.7000007629394</v>
      </c>
      <c r="K69">
        <v>1.1000000238418499</v>
      </c>
      <c r="L69">
        <v>10.5</v>
      </c>
      <c r="M69">
        <v>95.699996948242102</v>
      </c>
      <c r="N69">
        <v>32</v>
      </c>
      <c r="O69">
        <v>100.87799835205</v>
      </c>
      <c r="P69">
        <v>560</v>
      </c>
      <c r="Q69">
        <v>0</v>
      </c>
      <c r="R69">
        <v>0</v>
      </c>
      <c r="S69">
        <v>19.700000762939453</v>
      </c>
      <c r="T69">
        <v>0</v>
      </c>
      <c r="U69">
        <v>0</v>
      </c>
      <c r="V69">
        <v>376</v>
      </c>
      <c r="W69">
        <v>26.8</v>
      </c>
    </row>
    <row r="70" spans="1:23" x14ac:dyDescent="0.25">
      <c r="A70" s="9" t="str">
        <f t="shared" si="0"/>
        <v>IC33-030 A1     Fn=0431N - Fp=0944N - vmax=3.67m/s</v>
      </c>
      <c r="B70" t="s">
        <v>100</v>
      </c>
      <c r="C70">
        <v>944</v>
      </c>
      <c r="D70">
        <v>11.1000003814697</v>
      </c>
      <c r="E70">
        <v>431</v>
      </c>
      <c r="F70">
        <v>4</v>
      </c>
      <c r="G70" s="4">
        <f t="shared" si="1"/>
        <v>431</v>
      </c>
      <c r="H70" s="6">
        <v>3.875043441148244</v>
      </c>
      <c r="I70" s="7">
        <v>3.67000007629394</v>
      </c>
      <c r="J70">
        <v>7.3000001907348597</v>
      </c>
      <c r="K70">
        <v>5.8000001907348597</v>
      </c>
      <c r="L70">
        <v>50.099998474121001</v>
      </c>
      <c r="M70">
        <v>92.599998474121094</v>
      </c>
      <c r="N70">
        <v>32</v>
      </c>
      <c r="O70">
        <v>107.730003356933</v>
      </c>
      <c r="P70">
        <v>560</v>
      </c>
      <c r="Q70">
        <v>0</v>
      </c>
      <c r="R70">
        <v>0</v>
      </c>
      <c r="S70">
        <v>4.4000000953674316</v>
      </c>
      <c r="T70">
        <v>0</v>
      </c>
      <c r="U70">
        <v>0</v>
      </c>
      <c r="V70">
        <v>552</v>
      </c>
      <c r="W70">
        <v>5.4</v>
      </c>
    </row>
    <row r="71" spans="1:23" x14ac:dyDescent="0.25">
      <c r="A71" s="9" t="str">
        <f t="shared" si="0"/>
        <v>IC33-030 A1 AC  Fn=0769N - Fp=0945N - vmax=4.56m/s</v>
      </c>
      <c r="B71" t="s">
        <v>265</v>
      </c>
      <c r="C71">
        <v>945</v>
      </c>
      <c r="D71">
        <v>13.800000190734799</v>
      </c>
      <c r="E71">
        <v>769</v>
      </c>
      <c r="F71">
        <v>9.8000001907348597</v>
      </c>
      <c r="G71" s="4">
        <f t="shared" si="1"/>
        <v>769</v>
      </c>
      <c r="H71" s="6">
        <v>4.9036531700778117</v>
      </c>
      <c r="I71" s="7">
        <v>4.5599999427795401</v>
      </c>
      <c r="J71">
        <v>7.3000001907348597</v>
      </c>
      <c r="K71">
        <v>4.6999998092651296</v>
      </c>
      <c r="L71">
        <v>31</v>
      </c>
      <c r="M71">
        <v>74.5</v>
      </c>
      <c r="N71">
        <v>32</v>
      </c>
      <c r="O71">
        <v>78.517997741699205</v>
      </c>
      <c r="P71">
        <v>560</v>
      </c>
      <c r="Q71">
        <v>0</v>
      </c>
      <c r="R71">
        <v>0</v>
      </c>
      <c r="S71">
        <v>4.4000000953674316</v>
      </c>
      <c r="T71">
        <v>0</v>
      </c>
      <c r="U71">
        <v>0</v>
      </c>
      <c r="V71">
        <v>552</v>
      </c>
      <c r="W71">
        <v>5.4</v>
      </c>
    </row>
    <row r="72" spans="1:23" x14ac:dyDescent="0.25">
      <c r="A72" s="9" t="str">
        <f t="shared" si="0"/>
        <v>IC33-030 A3     Fn=0431N - Fp=0944N - vmax=8.00m/s</v>
      </c>
      <c r="B72" t="s">
        <v>101</v>
      </c>
      <c r="C72">
        <v>944</v>
      </c>
      <c r="D72">
        <v>33.099998474121001</v>
      </c>
      <c r="E72">
        <v>431</v>
      </c>
      <c r="F72">
        <v>11.899999618530201</v>
      </c>
      <c r="G72" s="4">
        <f t="shared" si="1"/>
        <v>431</v>
      </c>
      <c r="H72" s="6">
        <v>12.591682189228639</v>
      </c>
      <c r="I72" s="7">
        <v>8</v>
      </c>
      <c r="J72">
        <v>7.3000001907348597</v>
      </c>
      <c r="K72">
        <v>0.60000002384185702</v>
      </c>
      <c r="L72">
        <v>5.5999999046325604</v>
      </c>
      <c r="M72">
        <v>30.899999618530199</v>
      </c>
      <c r="N72">
        <v>32</v>
      </c>
      <c r="O72">
        <v>35.909999847412102</v>
      </c>
      <c r="P72">
        <v>560</v>
      </c>
      <c r="Q72">
        <v>0</v>
      </c>
      <c r="R72">
        <v>0</v>
      </c>
      <c r="S72">
        <v>4.4000000953674316</v>
      </c>
      <c r="T72">
        <v>0</v>
      </c>
      <c r="U72">
        <v>0</v>
      </c>
      <c r="V72">
        <v>552</v>
      </c>
      <c r="W72">
        <v>5.4</v>
      </c>
    </row>
    <row r="73" spans="1:23" x14ac:dyDescent="0.25">
      <c r="A73" s="9" t="str">
        <f t="shared" si="0"/>
        <v>IC33-030 A3 AC  Fn=0769N - Fp=0945N - vmax=8.00m/s</v>
      </c>
      <c r="B73" t="s">
        <v>266</v>
      </c>
      <c r="C73">
        <v>945</v>
      </c>
      <c r="D73">
        <v>41.400001525878899</v>
      </c>
      <c r="E73">
        <v>769</v>
      </c>
      <c r="F73">
        <v>29.5</v>
      </c>
      <c r="G73" s="4">
        <f t="shared" si="1"/>
        <v>769</v>
      </c>
      <c r="H73" s="6">
        <v>16.062685158697718</v>
      </c>
      <c r="I73" s="7">
        <v>8</v>
      </c>
      <c r="J73">
        <v>7.3000001907348597</v>
      </c>
      <c r="K73">
        <v>0.5</v>
      </c>
      <c r="L73">
        <v>3.4000000953674299</v>
      </c>
      <c r="M73">
        <v>24.799999237060501</v>
      </c>
      <c r="N73">
        <v>32</v>
      </c>
      <c r="O73">
        <v>26.143999099731399</v>
      </c>
      <c r="P73">
        <v>560</v>
      </c>
      <c r="Q73">
        <v>0</v>
      </c>
      <c r="R73">
        <v>0</v>
      </c>
      <c r="S73">
        <v>4.4000000953674316</v>
      </c>
      <c r="T73">
        <v>0</v>
      </c>
      <c r="U73">
        <v>0</v>
      </c>
      <c r="V73">
        <v>552</v>
      </c>
      <c r="W73">
        <v>5.4</v>
      </c>
    </row>
    <row r="74" spans="1:23" x14ac:dyDescent="0.25">
      <c r="A74" s="9" t="str">
        <f t="shared" si="0"/>
        <v>IC33-030 A5     Fn=0431N - Fp=0944N - vmax=6.34m/s</v>
      </c>
      <c r="B74" t="s">
        <v>102</v>
      </c>
      <c r="C74">
        <v>944</v>
      </c>
      <c r="D74">
        <v>19.100000381469702</v>
      </c>
      <c r="E74">
        <v>431</v>
      </c>
      <c r="F74">
        <v>6.9000000953674299</v>
      </c>
      <c r="G74" s="4">
        <f t="shared" si="1"/>
        <v>431</v>
      </c>
      <c r="H74" s="6">
        <v>7.0887185581555796</v>
      </c>
      <c r="I74" s="7">
        <v>6.3400001525878897</v>
      </c>
      <c r="J74">
        <v>7.3000001907348597</v>
      </c>
      <c r="K74">
        <v>1.8999999761581401</v>
      </c>
      <c r="L74">
        <v>16.7000007629394</v>
      </c>
      <c r="M74">
        <v>53.5</v>
      </c>
      <c r="N74">
        <v>32</v>
      </c>
      <c r="O74">
        <v>62.224998474121001</v>
      </c>
      <c r="P74">
        <v>560</v>
      </c>
      <c r="Q74">
        <v>0</v>
      </c>
      <c r="R74">
        <v>0</v>
      </c>
      <c r="S74">
        <v>4.4000000953674316</v>
      </c>
      <c r="T74">
        <v>0</v>
      </c>
      <c r="U74">
        <v>0</v>
      </c>
      <c r="V74">
        <v>552</v>
      </c>
      <c r="W74">
        <v>5.4</v>
      </c>
    </row>
    <row r="75" spans="1:23" x14ac:dyDescent="0.25">
      <c r="A75" s="9" t="str">
        <f t="shared" ref="A75:A138" si="2">_xlfn.CONCAT(B75,REPT(" ",16-LEN(B75)),"Fn=",TEXT(G75,"0000"),"N - Fp=",TEXT(C75,"0000"),"N - vmax=",TEXT(I75,"0.00"),"m/s")</f>
        <v>IC33-030 A5 AC  Fn=0769N - Fp=0945N - vmax=7.89m/s</v>
      </c>
      <c r="B75" t="s">
        <v>267</v>
      </c>
      <c r="C75">
        <v>945</v>
      </c>
      <c r="D75">
        <v>23.899999618530199</v>
      </c>
      <c r="E75">
        <v>769</v>
      </c>
      <c r="F75">
        <v>17</v>
      </c>
      <c r="G75" s="4">
        <f t="shared" ref="G75:G138" si="3">E75</f>
        <v>769</v>
      </c>
      <c r="H75" s="6">
        <v>8.9469801140673759</v>
      </c>
      <c r="I75" s="7">
        <v>7.8899998664855904</v>
      </c>
      <c r="J75">
        <v>10.399999618530201</v>
      </c>
      <c r="K75">
        <v>1.6000000238418499</v>
      </c>
      <c r="L75">
        <v>10.300000190734799</v>
      </c>
      <c r="M75">
        <v>43</v>
      </c>
      <c r="N75">
        <v>32</v>
      </c>
      <c r="O75">
        <v>45.321998596191399</v>
      </c>
      <c r="P75">
        <v>560</v>
      </c>
      <c r="Q75">
        <v>0</v>
      </c>
      <c r="R75">
        <v>0</v>
      </c>
      <c r="S75">
        <v>4.4000000953674316</v>
      </c>
      <c r="T75">
        <v>0</v>
      </c>
      <c r="U75">
        <v>0</v>
      </c>
      <c r="V75">
        <v>552</v>
      </c>
      <c r="W75">
        <v>5.4</v>
      </c>
    </row>
    <row r="76" spans="1:23" x14ac:dyDescent="0.25">
      <c r="A76" s="9" t="str">
        <f t="shared" si="2"/>
        <v>IC33-030 A7     Fn=0431N - Fp=0944N - vmax=8.00m/s</v>
      </c>
      <c r="B76" t="s">
        <v>103</v>
      </c>
      <c r="C76">
        <v>944</v>
      </c>
      <c r="D76">
        <v>57.299999237060497</v>
      </c>
      <c r="E76">
        <v>431</v>
      </c>
      <c r="F76">
        <v>20.600000381469702</v>
      </c>
      <c r="G76" s="4">
        <f t="shared" si="3"/>
        <v>431</v>
      </c>
      <c r="H76" s="6">
        <v>21.961628863251132</v>
      </c>
      <c r="I76" s="7">
        <v>8</v>
      </c>
      <c r="J76">
        <v>7.3000001907348597</v>
      </c>
      <c r="K76">
        <v>0.20000000298023199</v>
      </c>
      <c r="L76">
        <v>1.8999999761581401</v>
      </c>
      <c r="M76">
        <v>17.799999237060501</v>
      </c>
      <c r="N76">
        <v>32</v>
      </c>
      <c r="O76">
        <v>20.709999084472599</v>
      </c>
      <c r="P76">
        <v>560</v>
      </c>
      <c r="Q76">
        <v>0</v>
      </c>
      <c r="R76">
        <v>0</v>
      </c>
      <c r="S76">
        <v>4.4000000953674316</v>
      </c>
      <c r="T76">
        <v>0</v>
      </c>
      <c r="U76">
        <v>0</v>
      </c>
      <c r="V76">
        <v>552</v>
      </c>
      <c r="W76">
        <v>5.4</v>
      </c>
    </row>
    <row r="77" spans="1:23" x14ac:dyDescent="0.25">
      <c r="A77" s="9" t="str">
        <f t="shared" si="2"/>
        <v>IC33-050 A1     Fn=0789N - Fp=1572N - vmax=2.20m/s</v>
      </c>
      <c r="B77" t="s">
        <v>129</v>
      </c>
      <c r="C77">
        <v>1572</v>
      </c>
      <c r="D77">
        <v>11.1000003814697</v>
      </c>
      <c r="E77">
        <v>789</v>
      </c>
      <c r="F77">
        <v>4.4000000953674299</v>
      </c>
      <c r="G77" s="4">
        <f t="shared" si="3"/>
        <v>789</v>
      </c>
      <c r="H77" s="6">
        <v>2.2559004461992536</v>
      </c>
      <c r="I77" s="7">
        <v>2.20000004768371</v>
      </c>
      <c r="J77">
        <v>10.399999618530201</v>
      </c>
      <c r="K77">
        <v>7.9000000953674299</v>
      </c>
      <c r="L77">
        <v>80.199996948242102</v>
      </c>
      <c r="M77">
        <v>154.19999694824199</v>
      </c>
      <c r="N77">
        <v>32</v>
      </c>
      <c r="O77">
        <v>179.36000061035099</v>
      </c>
      <c r="P77">
        <v>560</v>
      </c>
      <c r="Q77">
        <v>0</v>
      </c>
      <c r="R77">
        <v>0</v>
      </c>
      <c r="S77">
        <v>7.4000000953674316</v>
      </c>
      <c r="T77">
        <v>0</v>
      </c>
      <c r="U77">
        <v>0</v>
      </c>
      <c r="V77">
        <v>552</v>
      </c>
      <c r="W77">
        <v>7.5</v>
      </c>
    </row>
    <row r="78" spans="1:23" x14ac:dyDescent="0.25">
      <c r="A78" s="9" t="str">
        <f t="shared" si="2"/>
        <v>IC33-050 A1 AC  Fn=1283N - Fp=1575N - vmax=2.73m/s</v>
      </c>
      <c r="B78" t="s">
        <v>268</v>
      </c>
      <c r="C78">
        <v>1575</v>
      </c>
      <c r="D78">
        <v>13.800000190734799</v>
      </c>
      <c r="E78">
        <v>1283</v>
      </c>
      <c r="F78">
        <v>9.8000001907348597</v>
      </c>
      <c r="G78" s="4">
        <f t="shared" si="3"/>
        <v>1283</v>
      </c>
      <c r="H78" s="6">
        <v>2.8481788711524123</v>
      </c>
      <c r="I78" s="7">
        <v>2.7300000190734801</v>
      </c>
      <c r="J78">
        <v>10.399999618530201</v>
      </c>
      <c r="K78">
        <v>6.4000000953674299</v>
      </c>
      <c r="L78">
        <v>49.5</v>
      </c>
      <c r="M78">
        <v>124.300003051757</v>
      </c>
      <c r="N78">
        <v>32</v>
      </c>
      <c r="O78">
        <v>130.891998291015</v>
      </c>
      <c r="P78">
        <v>560</v>
      </c>
      <c r="Q78">
        <v>0</v>
      </c>
      <c r="R78">
        <v>0</v>
      </c>
      <c r="S78">
        <v>7.4000000953674316</v>
      </c>
      <c r="T78">
        <v>0</v>
      </c>
      <c r="U78">
        <v>0</v>
      </c>
      <c r="V78">
        <v>552</v>
      </c>
      <c r="W78">
        <v>7.5</v>
      </c>
    </row>
    <row r="79" spans="1:23" x14ac:dyDescent="0.25">
      <c r="A79" s="9" t="str">
        <f t="shared" si="2"/>
        <v>IC33-050 A3     Fn=0789N - Fp=1572N - vmax=6.60m/s</v>
      </c>
      <c r="B79" t="s">
        <v>130</v>
      </c>
      <c r="C79">
        <v>1572</v>
      </c>
      <c r="D79">
        <v>33.099998474121001</v>
      </c>
      <c r="E79">
        <v>789</v>
      </c>
      <c r="F79">
        <v>13.1000003814697</v>
      </c>
      <c r="G79" s="4">
        <f t="shared" si="3"/>
        <v>789</v>
      </c>
      <c r="H79" s="6">
        <v>7.5954692499301331</v>
      </c>
      <c r="I79" s="7">
        <v>6.5999999046325604</v>
      </c>
      <c r="J79">
        <v>10.399999618530201</v>
      </c>
      <c r="K79">
        <v>0.89999997615814198</v>
      </c>
      <c r="L79">
        <v>8.8999996185302717</v>
      </c>
      <c r="M79">
        <v>51.400001525878899</v>
      </c>
      <c r="N79">
        <v>32</v>
      </c>
      <c r="O79">
        <v>59.755001068115199</v>
      </c>
      <c r="P79">
        <v>560</v>
      </c>
      <c r="Q79">
        <v>0</v>
      </c>
      <c r="R79">
        <v>0</v>
      </c>
      <c r="S79">
        <v>7.4000000953674316</v>
      </c>
      <c r="T79">
        <v>0</v>
      </c>
      <c r="U79">
        <v>0</v>
      </c>
      <c r="V79">
        <v>552</v>
      </c>
      <c r="W79">
        <v>7.5</v>
      </c>
    </row>
    <row r="80" spans="1:23" x14ac:dyDescent="0.25">
      <c r="A80" s="9" t="str">
        <f t="shared" si="2"/>
        <v>IC33-050 A3 AC  Fn=1283N - Fp=1575N - vmax=8.00m/s</v>
      </c>
      <c r="B80" t="s">
        <v>269</v>
      </c>
      <c r="C80">
        <v>1575</v>
      </c>
      <c r="D80">
        <v>41.400001525878899</v>
      </c>
      <c r="E80">
        <v>1283</v>
      </c>
      <c r="F80">
        <v>29.399999618530199</v>
      </c>
      <c r="G80" s="4">
        <f t="shared" si="3"/>
        <v>1283</v>
      </c>
      <c r="H80" s="6">
        <v>9.6109939281813688</v>
      </c>
      <c r="I80" s="7">
        <v>8</v>
      </c>
      <c r="J80">
        <v>10.399999618530201</v>
      </c>
      <c r="K80">
        <v>0.69999998807907104</v>
      </c>
      <c r="L80">
        <v>5.5</v>
      </c>
      <c r="M80">
        <v>41.400001525878899</v>
      </c>
      <c r="N80">
        <v>32</v>
      </c>
      <c r="O80">
        <v>43.602001190185497</v>
      </c>
      <c r="P80">
        <v>560</v>
      </c>
      <c r="Q80">
        <v>0</v>
      </c>
      <c r="R80">
        <v>0</v>
      </c>
      <c r="S80">
        <v>7.4000000953674316</v>
      </c>
      <c r="T80">
        <v>0</v>
      </c>
      <c r="U80">
        <v>0</v>
      </c>
      <c r="V80">
        <v>552</v>
      </c>
      <c r="W80">
        <v>7.5</v>
      </c>
    </row>
    <row r="81" spans="1:23" x14ac:dyDescent="0.25">
      <c r="A81" s="9" t="str">
        <f t="shared" si="2"/>
        <v>IC33-050 A5     Fn=0789N - Fp=1572N - vmax=3.81m/s</v>
      </c>
      <c r="B81" t="s">
        <v>131</v>
      </c>
      <c r="C81">
        <v>1572</v>
      </c>
      <c r="D81">
        <v>19.100000381469702</v>
      </c>
      <c r="E81">
        <v>789</v>
      </c>
      <c r="F81">
        <v>7.5999999046325604</v>
      </c>
      <c r="G81" s="4">
        <f t="shared" si="3"/>
        <v>789</v>
      </c>
      <c r="H81" s="6">
        <v>4.2306876697889502</v>
      </c>
      <c r="I81" s="7">
        <v>3.8099999427795401</v>
      </c>
      <c r="J81">
        <v>10.399999618530201</v>
      </c>
      <c r="K81">
        <v>2.5999999046325599</v>
      </c>
      <c r="L81">
        <v>26.7000007629394</v>
      </c>
      <c r="M81">
        <v>89</v>
      </c>
      <c r="N81">
        <v>32</v>
      </c>
      <c r="O81">
        <v>103.550003051757</v>
      </c>
      <c r="P81">
        <v>560</v>
      </c>
      <c r="Q81">
        <v>0</v>
      </c>
      <c r="R81">
        <v>0</v>
      </c>
      <c r="S81">
        <v>7.4000000953674316</v>
      </c>
      <c r="T81">
        <v>0</v>
      </c>
      <c r="U81">
        <v>0</v>
      </c>
      <c r="V81">
        <v>552</v>
      </c>
      <c r="W81">
        <v>7.5</v>
      </c>
    </row>
    <row r="82" spans="1:23" x14ac:dyDescent="0.25">
      <c r="A82" s="9" t="str">
        <f t="shared" si="2"/>
        <v>IC33-050 A5 AC  Fn=1283N - Fp=1575N - vmax=4.73m/s</v>
      </c>
      <c r="B82" t="s">
        <v>270</v>
      </c>
      <c r="C82">
        <v>1575</v>
      </c>
      <c r="D82">
        <v>23.899999618530199</v>
      </c>
      <c r="E82">
        <v>1283</v>
      </c>
      <c r="F82">
        <v>17</v>
      </c>
      <c r="G82" s="4">
        <f t="shared" si="3"/>
        <v>1283</v>
      </c>
      <c r="H82" s="6">
        <v>5.3352653392368499</v>
      </c>
      <c r="I82" s="7">
        <v>4.7300000190734801</v>
      </c>
      <c r="J82">
        <v>10.399999618530201</v>
      </c>
      <c r="K82">
        <v>2.0999999046325599</v>
      </c>
      <c r="L82">
        <v>16.5</v>
      </c>
      <c r="M82">
        <v>71.699996948242102</v>
      </c>
      <c r="N82">
        <v>32</v>
      </c>
      <c r="O82">
        <v>75.594001770019503</v>
      </c>
      <c r="P82">
        <v>560</v>
      </c>
      <c r="Q82">
        <v>0</v>
      </c>
      <c r="R82">
        <v>0</v>
      </c>
      <c r="S82">
        <v>7.4000000953674316</v>
      </c>
      <c r="T82">
        <v>0</v>
      </c>
      <c r="U82">
        <v>0</v>
      </c>
      <c r="V82">
        <v>552</v>
      </c>
      <c r="W82">
        <v>7.5</v>
      </c>
    </row>
    <row r="83" spans="1:23" x14ac:dyDescent="0.25">
      <c r="A83" s="9" t="str">
        <f t="shared" si="2"/>
        <v>IC33-050 A7     Fn=0789N - Fp=1572N - vmax=8.00m/s</v>
      </c>
      <c r="B83" t="s">
        <v>132</v>
      </c>
      <c r="C83">
        <v>1572</v>
      </c>
      <c r="D83">
        <v>57.299999237060497</v>
      </c>
      <c r="E83">
        <v>789</v>
      </c>
      <c r="F83">
        <v>22.7000007629394</v>
      </c>
      <c r="G83" s="4">
        <f t="shared" si="3"/>
        <v>789</v>
      </c>
      <c r="H83" s="6">
        <v>13.376891152949588</v>
      </c>
      <c r="I83" s="7">
        <v>8</v>
      </c>
      <c r="J83">
        <v>10.399999618530201</v>
      </c>
      <c r="K83">
        <v>0.30000001192092801</v>
      </c>
      <c r="L83">
        <v>3</v>
      </c>
      <c r="M83">
        <v>29.7000007629394</v>
      </c>
      <c r="N83">
        <v>32</v>
      </c>
      <c r="O83">
        <v>34.485000610351499</v>
      </c>
      <c r="P83">
        <v>560</v>
      </c>
      <c r="Q83">
        <v>0</v>
      </c>
      <c r="R83">
        <v>0</v>
      </c>
      <c r="S83">
        <v>7.4000000953674316</v>
      </c>
      <c r="T83">
        <v>0</v>
      </c>
      <c r="U83">
        <v>0</v>
      </c>
      <c r="V83">
        <v>552</v>
      </c>
      <c r="W83">
        <v>7.5</v>
      </c>
    </row>
    <row r="84" spans="1:23" x14ac:dyDescent="0.25">
      <c r="A84" s="9" t="str">
        <f t="shared" si="2"/>
        <v>IC33-075 A1     Fn=1238N - Fp=2358N - vmax=1.47m/s</v>
      </c>
      <c r="B84" t="s">
        <v>157</v>
      </c>
      <c r="C84">
        <v>2358</v>
      </c>
      <c r="D84">
        <v>11.1000003814697</v>
      </c>
      <c r="E84">
        <v>1238</v>
      </c>
      <c r="F84">
        <v>4.5999999046325604</v>
      </c>
      <c r="G84" s="4">
        <f t="shared" si="3"/>
        <v>1238</v>
      </c>
      <c r="H84" s="6">
        <v>1.4149153887699712</v>
      </c>
      <c r="I84" s="7">
        <v>1.4700000286102199</v>
      </c>
      <c r="J84">
        <v>14.399999618530201</v>
      </c>
      <c r="K84">
        <v>10.6000003814697</v>
      </c>
      <c r="L84">
        <v>118.300003051757</v>
      </c>
      <c r="M84">
        <v>231.30000305175699</v>
      </c>
      <c r="N84">
        <v>32</v>
      </c>
      <c r="O84">
        <v>269.135009765625</v>
      </c>
      <c r="P84">
        <v>560</v>
      </c>
      <c r="Q84">
        <v>0</v>
      </c>
      <c r="R84">
        <v>0</v>
      </c>
      <c r="S84">
        <v>11</v>
      </c>
      <c r="T84">
        <v>0</v>
      </c>
      <c r="U84">
        <v>0</v>
      </c>
      <c r="V84">
        <v>552</v>
      </c>
      <c r="W84">
        <v>10.1</v>
      </c>
    </row>
    <row r="85" spans="1:23" x14ac:dyDescent="0.25">
      <c r="A85" s="9" t="str">
        <f t="shared" si="2"/>
        <v>IC33-075 A1 AC  Fn=1926N - Fp=2365N - vmax=1.82m/s</v>
      </c>
      <c r="B85" t="s">
        <v>271</v>
      </c>
      <c r="C85">
        <v>2365</v>
      </c>
      <c r="D85">
        <v>13.800000190734799</v>
      </c>
      <c r="E85">
        <v>1926</v>
      </c>
      <c r="F85">
        <v>9.8000001907348597</v>
      </c>
      <c r="G85" s="4">
        <f t="shared" si="3"/>
        <v>1926</v>
      </c>
      <c r="H85" s="6">
        <v>1.7860922047573318</v>
      </c>
      <c r="I85" s="7">
        <v>1.8200000524520801</v>
      </c>
      <c r="J85">
        <v>14.399999618530201</v>
      </c>
      <c r="K85">
        <v>8.5</v>
      </c>
      <c r="L85">
        <v>73.099998474121008</v>
      </c>
      <c r="M85">
        <v>186.600006103515</v>
      </c>
      <c r="N85">
        <v>32</v>
      </c>
      <c r="O85">
        <v>196.509994506835</v>
      </c>
      <c r="P85">
        <v>560</v>
      </c>
      <c r="Q85">
        <v>0</v>
      </c>
      <c r="R85">
        <v>0</v>
      </c>
      <c r="S85">
        <v>11</v>
      </c>
      <c r="T85">
        <v>0</v>
      </c>
      <c r="U85">
        <v>0</v>
      </c>
      <c r="V85">
        <v>552</v>
      </c>
      <c r="W85">
        <v>10.1</v>
      </c>
    </row>
    <row r="86" spans="1:23" x14ac:dyDescent="0.25">
      <c r="A86" s="9" t="str">
        <f t="shared" si="2"/>
        <v>IC33-075 A3     Fn=1238N - Fp=2358N - vmax=4.40m/s</v>
      </c>
      <c r="B86" t="s">
        <v>158</v>
      </c>
      <c r="C86">
        <v>2358</v>
      </c>
      <c r="D86">
        <v>33.099998474121001</v>
      </c>
      <c r="E86">
        <v>1238</v>
      </c>
      <c r="F86">
        <v>13.800000190734799</v>
      </c>
      <c r="G86" s="4">
        <f t="shared" si="3"/>
        <v>1238</v>
      </c>
      <c r="H86" s="6">
        <v>5.0140621388989111</v>
      </c>
      <c r="I86" s="7">
        <v>4.4000000953674299</v>
      </c>
      <c r="J86">
        <v>14.399999618530201</v>
      </c>
      <c r="K86">
        <v>1.20000004768371</v>
      </c>
      <c r="L86">
        <v>13.1000003814697</v>
      </c>
      <c r="M86">
        <v>77.099998474121094</v>
      </c>
      <c r="N86">
        <v>32</v>
      </c>
      <c r="O86">
        <v>89.680000305175696</v>
      </c>
      <c r="P86">
        <v>560</v>
      </c>
      <c r="Q86">
        <v>0</v>
      </c>
      <c r="R86">
        <v>0</v>
      </c>
      <c r="S86">
        <v>11</v>
      </c>
      <c r="T86">
        <v>0</v>
      </c>
      <c r="U86">
        <v>0</v>
      </c>
      <c r="V86">
        <v>552</v>
      </c>
      <c r="W86">
        <v>10.1</v>
      </c>
    </row>
    <row r="87" spans="1:23" x14ac:dyDescent="0.25">
      <c r="A87" s="9" t="str">
        <f t="shared" si="2"/>
        <v>IC33-075 A3 AC  Fn=1926N - Fp=2365N - vmax=5.46m/s</v>
      </c>
      <c r="B87" t="s">
        <v>272</v>
      </c>
      <c r="C87">
        <v>2365</v>
      </c>
      <c r="D87">
        <v>41.400001525878899</v>
      </c>
      <c r="E87">
        <v>1926</v>
      </c>
      <c r="F87">
        <v>29.399999618530199</v>
      </c>
      <c r="G87" s="4">
        <f t="shared" si="3"/>
        <v>1926</v>
      </c>
      <c r="H87" s="6">
        <v>6.3526518691861895</v>
      </c>
      <c r="I87" s="7">
        <v>5.46000003814697</v>
      </c>
      <c r="J87">
        <v>14.399999618530201</v>
      </c>
      <c r="K87">
        <v>0.89999997615814198</v>
      </c>
      <c r="L87">
        <v>8.1000003814697195</v>
      </c>
      <c r="M87">
        <v>62.200000762939403</v>
      </c>
      <c r="N87">
        <v>32</v>
      </c>
      <c r="O87">
        <v>65.531997680664006</v>
      </c>
      <c r="P87">
        <v>560</v>
      </c>
      <c r="Q87">
        <v>0</v>
      </c>
      <c r="R87">
        <v>0</v>
      </c>
      <c r="S87">
        <v>11</v>
      </c>
      <c r="T87">
        <v>0</v>
      </c>
      <c r="U87">
        <v>0</v>
      </c>
      <c r="V87">
        <v>552</v>
      </c>
      <c r="W87">
        <v>10.1</v>
      </c>
    </row>
    <row r="88" spans="1:23" x14ac:dyDescent="0.25">
      <c r="A88" s="9" t="str">
        <f t="shared" si="2"/>
        <v>IC33-075 A5     Fn=1238N - Fp=2358N - vmax=2.54m/s</v>
      </c>
      <c r="B88" t="s">
        <v>159</v>
      </c>
      <c r="C88">
        <v>2358</v>
      </c>
      <c r="D88">
        <v>19.100000381469702</v>
      </c>
      <c r="E88">
        <v>1238</v>
      </c>
      <c r="F88">
        <v>8</v>
      </c>
      <c r="G88" s="4">
        <f t="shared" si="3"/>
        <v>1238</v>
      </c>
      <c r="H88" s="6">
        <v>2.7462030613883122</v>
      </c>
      <c r="I88" s="7">
        <v>2.5399999618530198</v>
      </c>
      <c r="J88">
        <v>14.399999618530201</v>
      </c>
      <c r="K88">
        <v>3.5</v>
      </c>
      <c r="L88">
        <v>39.400001525878899</v>
      </c>
      <c r="M88">
        <v>133.5</v>
      </c>
      <c r="N88">
        <v>32</v>
      </c>
      <c r="O88">
        <v>155.419998168945</v>
      </c>
      <c r="P88">
        <v>560</v>
      </c>
      <c r="Q88">
        <v>0</v>
      </c>
      <c r="R88">
        <v>0</v>
      </c>
      <c r="S88">
        <v>11</v>
      </c>
      <c r="T88">
        <v>0</v>
      </c>
      <c r="U88">
        <v>0</v>
      </c>
      <c r="V88">
        <v>552</v>
      </c>
      <c r="W88">
        <v>10.1</v>
      </c>
    </row>
    <row r="89" spans="1:23" x14ac:dyDescent="0.25">
      <c r="A89" s="9" t="str">
        <f t="shared" si="2"/>
        <v>IC33-075 A5 AC  Fn=1926N - Fp=2365N - vmax=3.15m/s</v>
      </c>
      <c r="B89" t="s">
        <v>273</v>
      </c>
      <c r="C89">
        <v>2365</v>
      </c>
      <c r="D89">
        <v>23.899999618530199</v>
      </c>
      <c r="E89">
        <v>1926</v>
      </c>
      <c r="F89">
        <v>17</v>
      </c>
      <c r="G89" s="4">
        <f t="shared" si="3"/>
        <v>1926</v>
      </c>
      <c r="H89" s="6">
        <v>3.4575697453838838</v>
      </c>
      <c r="I89" s="7">
        <v>3.1500000953674299</v>
      </c>
      <c r="J89">
        <v>14.399999618530201</v>
      </c>
      <c r="K89">
        <v>2.7999999523162802</v>
      </c>
      <c r="L89">
        <v>24.399999618530202</v>
      </c>
      <c r="M89">
        <v>107.699996948242</v>
      </c>
      <c r="N89">
        <v>32</v>
      </c>
      <c r="O89">
        <v>113.43399810791</v>
      </c>
      <c r="P89">
        <v>560</v>
      </c>
      <c r="Q89">
        <v>0</v>
      </c>
      <c r="R89">
        <v>0</v>
      </c>
      <c r="S89">
        <v>11</v>
      </c>
      <c r="T89">
        <v>0</v>
      </c>
      <c r="U89">
        <v>0</v>
      </c>
      <c r="V89">
        <v>552</v>
      </c>
      <c r="W89">
        <v>10.1</v>
      </c>
    </row>
    <row r="90" spans="1:23" x14ac:dyDescent="0.25">
      <c r="A90" s="9" t="str">
        <f t="shared" si="2"/>
        <v>IC33-075 A7     Fn=1238N - Fp=2358N - vmax=7.63m/s</v>
      </c>
      <c r="B90" t="s">
        <v>160</v>
      </c>
      <c r="C90">
        <v>2358</v>
      </c>
      <c r="D90">
        <v>57.299999237060497</v>
      </c>
      <c r="E90">
        <v>1238</v>
      </c>
      <c r="F90">
        <v>23.899999618530199</v>
      </c>
      <c r="G90" s="4">
        <f t="shared" si="3"/>
        <v>1238</v>
      </c>
      <c r="H90" s="6">
        <v>8.9243655846515217</v>
      </c>
      <c r="I90" s="7">
        <v>7.63000011444091</v>
      </c>
      <c r="J90">
        <v>14.399999618530201</v>
      </c>
      <c r="K90">
        <v>0.40000000596046398</v>
      </c>
      <c r="L90">
        <v>4.4000000953674308</v>
      </c>
      <c r="M90">
        <v>44.5</v>
      </c>
      <c r="N90">
        <v>32</v>
      </c>
      <c r="O90">
        <v>51.775001525878899</v>
      </c>
      <c r="P90">
        <v>560</v>
      </c>
      <c r="Q90">
        <v>0</v>
      </c>
      <c r="R90">
        <v>0</v>
      </c>
      <c r="S90">
        <v>11</v>
      </c>
      <c r="T90">
        <v>0</v>
      </c>
      <c r="U90">
        <v>0</v>
      </c>
      <c r="V90">
        <v>552</v>
      </c>
      <c r="W90">
        <v>10.1</v>
      </c>
    </row>
    <row r="91" spans="1:23" x14ac:dyDescent="0.25">
      <c r="A91" s="9" t="str">
        <f t="shared" si="2"/>
        <v>IC33-100 A1     Fn=1722N - Fp=3144N - vmax=1.10m/s</v>
      </c>
      <c r="B91" t="s">
        <v>186</v>
      </c>
      <c r="C91">
        <v>3144</v>
      </c>
      <c r="D91">
        <v>11.1000003814697</v>
      </c>
      <c r="E91">
        <v>1722</v>
      </c>
      <c r="F91">
        <v>4.8000001907348597</v>
      </c>
      <c r="G91" s="4">
        <f t="shared" si="3"/>
        <v>1722</v>
      </c>
      <c r="H91" s="6">
        <v>0.99064300029282459</v>
      </c>
      <c r="I91" s="7">
        <v>1.1000000238418499</v>
      </c>
      <c r="J91">
        <v>18.899999618530199</v>
      </c>
      <c r="K91">
        <v>13.199999809265099</v>
      </c>
      <c r="L91">
        <v>156.100006103515</v>
      </c>
      <c r="M91">
        <v>308.39999389648398</v>
      </c>
      <c r="N91">
        <v>32</v>
      </c>
      <c r="O91">
        <v>358.81500244140602</v>
      </c>
      <c r="P91">
        <v>560</v>
      </c>
      <c r="Q91">
        <v>0</v>
      </c>
      <c r="R91">
        <v>0</v>
      </c>
      <c r="S91">
        <v>14.699999809265137</v>
      </c>
      <c r="T91">
        <v>0</v>
      </c>
      <c r="U91">
        <v>0</v>
      </c>
      <c r="V91">
        <v>552</v>
      </c>
      <c r="W91">
        <v>12.7</v>
      </c>
    </row>
    <row r="92" spans="1:23" x14ac:dyDescent="0.25">
      <c r="A92" s="9" t="str">
        <f t="shared" si="2"/>
        <v>IC33-100 A1 AC  Fn=2593N - Fp=3152N - vmax=1.37m/s</v>
      </c>
      <c r="B92" t="s">
        <v>274</v>
      </c>
      <c r="C92">
        <v>3152</v>
      </c>
      <c r="D92">
        <v>13.800000190734799</v>
      </c>
      <c r="E92">
        <v>2593</v>
      </c>
      <c r="F92">
        <v>9.8999996185302699</v>
      </c>
      <c r="G92" s="4">
        <f t="shared" si="3"/>
        <v>2593</v>
      </c>
      <c r="H92" s="6">
        <v>1.2503713923683151</v>
      </c>
      <c r="I92" s="7">
        <v>1.37000000476837</v>
      </c>
      <c r="J92">
        <v>18.899999618530199</v>
      </c>
      <c r="K92">
        <v>10.6000003814697</v>
      </c>
      <c r="L92">
        <v>96.199996948242102</v>
      </c>
      <c r="M92">
        <v>248.600006103515</v>
      </c>
      <c r="N92">
        <v>32</v>
      </c>
      <c r="O92">
        <v>261.86999511718699</v>
      </c>
      <c r="P92">
        <v>560</v>
      </c>
      <c r="Q92">
        <v>0</v>
      </c>
      <c r="R92">
        <v>0</v>
      </c>
      <c r="S92">
        <v>14.699999809265137</v>
      </c>
      <c r="T92">
        <v>0</v>
      </c>
      <c r="U92">
        <v>0</v>
      </c>
      <c r="V92">
        <v>552</v>
      </c>
      <c r="W92">
        <v>12.7</v>
      </c>
    </row>
    <row r="93" spans="1:23" x14ac:dyDescent="0.25">
      <c r="A93" s="9" t="str">
        <f t="shared" si="2"/>
        <v>IC33-100 A3     Fn=1722N - Fp=3144N - vmax=3.30m/s</v>
      </c>
      <c r="B93" t="s">
        <v>187</v>
      </c>
      <c r="C93">
        <v>3144</v>
      </c>
      <c r="D93">
        <v>33.099998474121001</v>
      </c>
      <c r="E93">
        <v>1722</v>
      </c>
      <c r="F93">
        <v>14.300000190734799</v>
      </c>
      <c r="G93" s="4">
        <f t="shared" si="3"/>
        <v>1722</v>
      </c>
      <c r="H93" s="6">
        <v>3.7059461881397144</v>
      </c>
      <c r="I93" s="7">
        <v>3.2999999523162802</v>
      </c>
      <c r="J93">
        <v>18.899999618530199</v>
      </c>
      <c r="K93">
        <v>1.5</v>
      </c>
      <c r="L93">
        <v>17.299999237060501</v>
      </c>
      <c r="M93">
        <v>102.800003051757</v>
      </c>
      <c r="N93">
        <v>32</v>
      </c>
      <c r="O93">
        <v>119.605003356933</v>
      </c>
      <c r="P93">
        <v>560</v>
      </c>
      <c r="Q93">
        <v>0</v>
      </c>
      <c r="R93">
        <v>0</v>
      </c>
      <c r="S93">
        <v>14.699999809265137</v>
      </c>
      <c r="T93">
        <v>0</v>
      </c>
      <c r="U93">
        <v>0</v>
      </c>
      <c r="V93">
        <v>552</v>
      </c>
      <c r="W93">
        <v>12.7</v>
      </c>
    </row>
    <row r="94" spans="1:23" x14ac:dyDescent="0.25">
      <c r="A94" s="9" t="str">
        <f t="shared" si="2"/>
        <v>IC33-100 A3 AC  Fn=2593N - Fp=3152N - vmax=4.09m/s</v>
      </c>
      <c r="B94" t="s">
        <v>275</v>
      </c>
      <c r="C94">
        <v>3152</v>
      </c>
      <c r="D94">
        <v>41.400001525878899</v>
      </c>
      <c r="E94">
        <v>2593</v>
      </c>
      <c r="F94">
        <v>29.7000007629394</v>
      </c>
      <c r="G94" s="4">
        <f t="shared" si="3"/>
        <v>2593</v>
      </c>
      <c r="H94" s="6">
        <v>4.6718933798176776</v>
      </c>
      <c r="I94" s="7">
        <v>4.0900001525878897</v>
      </c>
      <c r="J94">
        <v>18.899999618530199</v>
      </c>
      <c r="K94">
        <v>1.20000004768371</v>
      </c>
      <c r="L94">
        <v>10.699999809265099</v>
      </c>
      <c r="M94">
        <v>82.900001525878906</v>
      </c>
      <c r="N94">
        <v>32</v>
      </c>
      <c r="O94">
        <v>87.290000915527301</v>
      </c>
      <c r="P94">
        <v>560</v>
      </c>
      <c r="Q94">
        <v>0</v>
      </c>
      <c r="R94">
        <v>0</v>
      </c>
      <c r="S94">
        <v>14.699999809265137</v>
      </c>
      <c r="T94">
        <v>0</v>
      </c>
      <c r="U94">
        <v>0</v>
      </c>
      <c r="V94">
        <v>552</v>
      </c>
      <c r="W94">
        <v>12.7</v>
      </c>
    </row>
    <row r="95" spans="1:23" x14ac:dyDescent="0.25">
      <c r="A95" s="9" t="str">
        <f t="shared" si="2"/>
        <v>IC33-100 A5     Fn=1722N - Fp=3144N - vmax=1.91m/s</v>
      </c>
      <c r="B95" t="s">
        <v>188</v>
      </c>
      <c r="C95">
        <v>3144</v>
      </c>
      <c r="D95">
        <v>19.100000381469702</v>
      </c>
      <c r="E95">
        <v>1722</v>
      </c>
      <c r="F95">
        <v>8.1999998092651296</v>
      </c>
      <c r="G95" s="4">
        <f t="shared" si="3"/>
        <v>1722</v>
      </c>
      <c r="H95" s="6">
        <v>1.9957976769169434</v>
      </c>
      <c r="I95" s="7">
        <v>1.90999996662139</v>
      </c>
      <c r="J95">
        <v>18.899999618530199</v>
      </c>
      <c r="K95">
        <v>4.4000000953674299</v>
      </c>
      <c r="L95">
        <v>52</v>
      </c>
      <c r="M95">
        <v>178</v>
      </c>
      <c r="N95">
        <v>32</v>
      </c>
      <c r="O95">
        <v>207.19500732421801</v>
      </c>
      <c r="P95">
        <v>560</v>
      </c>
      <c r="Q95">
        <v>0</v>
      </c>
      <c r="R95">
        <v>0</v>
      </c>
      <c r="S95">
        <v>14.699999809265137</v>
      </c>
      <c r="T95">
        <v>0</v>
      </c>
      <c r="U95">
        <v>0</v>
      </c>
      <c r="V95">
        <v>552</v>
      </c>
      <c r="W95">
        <v>12.7</v>
      </c>
    </row>
    <row r="96" spans="1:23" x14ac:dyDescent="0.25">
      <c r="A96" s="9" t="str">
        <f t="shared" si="2"/>
        <v>IC33-100 A5 AC  Fn=2593N - Fp=3152N - vmax=2.37m/s</v>
      </c>
      <c r="B96" t="s">
        <v>276</v>
      </c>
      <c r="C96">
        <v>3152</v>
      </c>
      <c r="D96">
        <v>23.899999618530199</v>
      </c>
      <c r="E96">
        <v>2593</v>
      </c>
      <c r="F96">
        <v>17.100000381469702</v>
      </c>
      <c r="G96" s="4">
        <f t="shared" si="3"/>
        <v>2593</v>
      </c>
      <c r="H96" s="6">
        <v>2.5175624784306989</v>
      </c>
      <c r="I96" s="7">
        <v>2.3699998855590798</v>
      </c>
      <c r="J96">
        <v>18.899999618530199</v>
      </c>
      <c r="K96">
        <v>3.5</v>
      </c>
      <c r="L96">
        <v>32.099998474120994</v>
      </c>
      <c r="M96">
        <v>143.5</v>
      </c>
      <c r="N96">
        <v>32</v>
      </c>
      <c r="O96">
        <v>151.18800354003901</v>
      </c>
      <c r="P96">
        <v>560</v>
      </c>
      <c r="Q96">
        <v>0</v>
      </c>
      <c r="R96">
        <v>0</v>
      </c>
      <c r="S96">
        <v>14.699999809265137</v>
      </c>
      <c r="T96">
        <v>0</v>
      </c>
      <c r="U96">
        <v>0</v>
      </c>
      <c r="V96">
        <v>552</v>
      </c>
      <c r="W96">
        <v>12.7</v>
      </c>
    </row>
    <row r="97" spans="1:23" x14ac:dyDescent="0.25">
      <c r="A97" s="9" t="str">
        <f t="shared" si="2"/>
        <v>IC33-100 A7     Fn=1722N - Fp=3144N - vmax=5.72m/s</v>
      </c>
      <c r="B97" t="s">
        <v>189</v>
      </c>
      <c r="C97">
        <v>3144</v>
      </c>
      <c r="D97">
        <v>57.299999237060497</v>
      </c>
      <c r="E97">
        <v>1722</v>
      </c>
      <c r="F97">
        <v>24.7000007629394</v>
      </c>
      <c r="G97" s="4">
        <f t="shared" si="3"/>
        <v>1722</v>
      </c>
      <c r="H97" s="6">
        <v>6.6608804324652056</v>
      </c>
      <c r="I97" s="7">
        <v>5.7199997901916504</v>
      </c>
      <c r="J97">
        <v>18.899999618530199</v>
      </c>
      <c r="K97">
        <v>0.5</v>
      </c>
      <c r="L97">
        <v>5.8000001907348597</v>
      </c>
      <c r="M97">
        <v>59.299999237060497</v>
      </c>
      <c r="N97">
        <v>32</v>
      </c>
      <c r="O97">
        <v>69.065002441406193</v>
      </c>
      <c r="P97">
        <v>560</v>
      </c>
      <c r="Q97">
        <v>0</v>
      </c>
      <c r="R97">
        <v>0</v>
      </c>
      <c r="S97">
        <v>14.699999809265137</v>
      </c>
      <c r="T97">
        <v>0</v>
      </c>
      <c r="U97">
        <v>0</v>
      </c>
      <c r="V97">
        <v>552</v>
      </c>
      <c r="W97">
        <v>12.7</v>
      </c>
    </row>
    <row r="98" spans="1:23" x14ac:dyDescent="0.25">
      <c r="A98" s="9" t="str">
        <f t="shared" si="2"/>
        <v>IC33-150 A1     Fn=3590N - Fp=4716N - vmax=0.73m/s</v>
      </c>
      <c r="B98" t="s">
        <v>214</v>
      </c>
      <c r="C98">
        <v>4716</v>
      </c>
      <c r="D98">
        <v>11.1000003814697</v>
      </c>
      <c r="E98">
        <v>3590</v>
      </c>
      <c r="F98">
        <v>4.8000001907348597</v>
      </c>
      <c r="G98" s="4">
        <f t="shared" si="3"/>
        <v>3590</v>
      </c>
      <c r="H98" s="6">
        <v>0.55524254355491631</v>
      </c>
      <c r="I98" s="7">
        <v>0.730000019073486</v>
      </c>
      <c r="J98">
        <v>27.299999237060501</v>
      </c>
      <c r="K98">
        <v>18.5</v>
      </c>
      <c r="L98">
        <v>232</v>
      </c>
      <c r="M98">
        <v>462.5</v>
      </c>
      <c r="N98">
        <v>32</v>
      </c>
      <c r="O98">
        <v>538.17498779296795</v>
      </c>
      <c r="P98">
        <v>560</v>
      </c>
      <c r="Q98">
        <v>0</v>
      </c>
      <c r="R98">
        <v>0</v>
      </c>
      <c r="S98">
        <v>22.100000381469727</v>
      </c>
      <c r="T98">
        <v>0</v>
      </c>
      <c r="U98">
        <v>0</v>
      </c>
      <c r="V98">
        <v>552</v>
      </c>
      <c r="W98">
        <v>20.7</v>
      </c>
    </row>
    <row r="99" spans="1:23" x14ac:dyDescent="0.25">
      <c r="A99" s="9" t="str">
        <f t="shared" si="2"/>
        <v>IC33-150 A1 AC  Fn=3849N - Fp=4724N - vmax=0.91m/s</v>
      </c>
      <c r="B99" t="s">
        <v>277</v>
      </c>
      <c r="C99">
        <v>4724</v>
      </c>
      <c r="D99">
        <v>13.800000190734799</v>
      </c>
      <c r="E99">
        <v>3849</v>
      </c>
      <c r="F99">
        <v>9.8000001907348597</v>
      </c>
      <c r="G99" s="4">
        <f t="shared" si="3"/>
        <v>3849</v>
      </c>
      <c r="H99" s="6">
        <v>0.69765718431269375</v>
      </c>
      <c r="I99" s="7">
        <v>0.91000002622604304</v>
      </c>
      <c r="J99">
        <v>27.299999237060501</v>
      </c>
      <c r="K99">
        <v>14.899999618530201</v>
      </c>
      <c r="L99">
        <v>143.100006103515</v>
      </c>
      <c r="M99">
        <v>372.89999389648398</v>
      </c>
      <c r="N99">
        <v>32</v>
      </c>
      <c r="O99">
        <v>392.76199340820301</v>
      </c>
      <c r="P99">
        <v>560</v>
      </c>
      <c r="Q99">
        <v>0</v>
      </c>
      <c r="R99">
        <v>0</v>
      </c>
      <c r="S99">
        <v>22.100000381469727</v>
      </c>
      <c r="T99">
        <v>0</v>
      </c>
      <c r="U99">
        <v>0</v>
      </c>
      <c r="V99">
        <v>552</v>
      </c>
      <c r="W99">
        <v>20.7</v>
      </c>
    </row>
    <row r="100" spans="1:23" x14ac:dyDescent="0.25">
      <c r="A100" s="9" t="str">
        <f t="shared" si="2"/>
        <v>IC33-150 A3     Fn=3590N - Fp=4716N - vmax=2.20m/s</v>
      </c>
      <c r="B100" t="s">
        <v>215</v>
      </c>
      <c r="C100">
        <v>4716</v>
      </c>
      <c r="D100">
        <v>33.099998474121001</v>
      </c>
      <c r="E100">
        <v>3590</v>
      </c>
      <c r="F100">
        <v>14.399999618530201</v>
      </c>
      <c r="G100" s="4">
        <f t="shared" si="3"/>
        <v>3590</v>
      </c>
      <c r="H100" s="6">
        <v>2.3814169758638357</v>
      </c>
      <c r="I100" s="7">
        <v>2.20000004768371</v>
      </c>
      <c r="J100">
        <v>27.299999237060501</v>
      </c>
      <c r="K100">
        <v>2.0999999046325599</v>
      </c>
      <c r="L100">
        <v>25.799999237060501</v>
      </c>
      <c r="M100">
        <v>154.19999694824199</v>
      </c>
      <c r="N100">
        <v>32</v>
      </c>
      <c r="O100">
        <v>179.36000061035099</v>
      </c>
      <c r="P100">
        <v>560</v>
      </c>
      <c r="Q100">
        <v>0</v>
      </c>
      <c r="R100">
        <v>0</v>
      </c>
      <c r="S100">
        <v>22.100000381469727</v>
      </c>
      <c r="T100">
        <v>0</v>
      </c>
      <c r="U100">
        <v>0</v>
      </c>
      <c r="V100">
        <v>552</v>
      </c>
      <c r="W100">
        <v>20.7</v>
      </c>
    </row>
    <row r="101" spans="1:23" x14ac:dyDescent="0.25">
      <c r="A101" s="9" t="str">
        <f t="shared" si="2"/>
        <v>IC33-150 A3 AC  Fn=3849N - Fp=4724N - vmax=2.73m/s</v>
      </c>
      <c r="B101" t="s">
        <v>278</v>
      </c>
      <c r="C101">
        <v>4724</v>
      </c>
      <c r="D101">
        <v>41.400001525878899</v>
      </c>
      <c r="E101">
        <v>3849</v>
      </c>
      <c r="F101">
        <v>29.299999237060501</v>
      </c>
      <c r="G101" s="4">
        <f t="shared" si="3"/>
        <v>3849</v>
      </c>
      <c r="H101" s="6">
        <v>2.9995312987455689</v>
      </c>
      <c r="I101" s="7">
        <v>2.7300000190734801</v>
      </c>
      <c r="J101">
        <v>27.299999237060501</v>
      </c>
      <c r="K101">
        <v>1.70000004768371</v>
      </c>
      <c r="L101">
        <v>15.899999618530201</v>
      </c>
      <c r="M101">
        <v>124.300003051757</v>
      </c>
      <c r="N101">
        <v>32</v>
      </c>
      <c r="O101">
        <v>130.891998291015</v>
      </c>
      <c r="P101">
        <v>560</v>
      </c>
      <c r="Q101">
        <v>0</v>
      </c>
      <c r="R101">
        <v>0</v>
      </c>
      <c r="S101">
        <v>22.100000381469727</v>
      </c>
      <c r="T101">
        <v>0</v>
      </c>
      <c r="U101">
        <v>0</v>
      </c>
      <c r="V101">
        <v>552</v>
      </c>
      <c r="W101">
        <v>20.7</v>
      </c>
    </row>
    <row r="102" spans="1:23" x14ac:dyDescent="0.25">
      <c r="A102" s="9" t="str">
        <f t="shared" si="2"/>
        <v>IC33-150 A5     Fn=3590N - Fp=4716N - vmax=1.27m/s</v>
      </c>
      <c r="B102" t="s">
        <v>216</v>
      </c>
      <c r="C102">
        <v>4716</v>
      </c>
      <c r="D102">
        <v>19.100000381469702</v>
      </c>
      <c r="E102">
        <v>3590</v>
      </c>
      <c r="F102">
        <v>8.3000001907348597</v>
      </c>
      <c r="G102" s="4">
        <f t="shared" si="3"/>
        <v>3590</v>
      </c>
      <c r="H102" s="6">
        <v>1.2348261807320224</v>
      </c>
      <c r="I102" s="7">
        <v>1.2699999809265099</v>
      </c>
      <c r="J102">
        <v>27.299999237060501</v>
      </c>
      <c r="K102">
        <v>6.1999998092651296</v>
      </c>
      <c r="L102">
        <v>77.300003051757798</v>
      </c>
      <c r="M102">
        <v>267.100006103515</v>
      </c>
      <c r="N102">
        <v>32</v>
      </c>
      <c r="O102">
        <v>310.74499511718699</v>
      </c>
      <c r="P102">
        <v>560</v>
      </c>
      <c r="Q102">
        <v>0</v>
      </c>
      <c r="R102">
        <v>0</v>
      </c>
      <c r="S102">
        <v>22.100000381469727</v>
      </c>
      <c r="T102">
        <v>0</v>
      </c>
      <c r="U102">
        <v>0</v>
      </c>
      <c r="V102">
        <v>552</v>
      </c>
      <c r="W102">
        <v>20.7</v>
      </c>
    </row>
    <row r="103" spans="1:23" x14ac:dyDescent="0.25">
      <c r="A103" s="9" t="str">
        <f t="shared" si="2"/>
        <v>IC33-150 A5 AC  Fn=3849N - Fp=4724N - vmax=1.58m/s</v>
      </c>
      <c r="B103" t="s">
        <v>279</v>
      </c>
      <c r="C103">
        <v>4724</v>
      </c>
      <c r="D103">
        <v>23.899999618530199</v>
      </c>
      <c r="E103">
        <v>3849</v>
      </c>
      <c r="F103">
        <v>16.899999618530199</v>
      </c>
      <c r="G103" s="4">
        <f t="shared" si="3"/>
        <v>3849</v>
      </c>
      <c r="H103" s="6">
        <v>1.550628202954031</v>
      </c>
      <c r="I103" s="7">
        <v>1.58000004291534</v>
      </c>
      <c r="J103">
        <v>27.299999237060501</v>
      </c>
      <c r="K103">
        <v>5</v>
      </c>
      <c r="L103">
        <v>47.700000762939396</v>
      </c>
      <c r="M103">
        <v>215.30000305175699</v>
      </c>
      <c r="N103">
        <v>32</v>
      </c>
      <c r="O103">
        <v>226.78199768066401</v>
      </c>
      <c r="P103">
        <v>560</v>
      </c>
      <c r="Q103">
        <v>0</v>
      </c>
      <c r="R103">
        <v>0</v>
      </c>
      <c r="S103">
        <v>22.100000381469727</v>
      </c>
      <c r="T103">
        <v>0</v>
      </c>
      <c r="U103">
        <v>0</v>
      </c>
      <c r="V103">
        <v>552</v>
      </c>
      <c r="W103">
        <v>20.7</v>
      </c>
    </row>
    <row r="104" spans="1:23" x14ac:dyDescent="0.25">
      <c r="A104" s="9" t="str">
        <f t="shared" si="2"/>
        <v>IC33-150 A7     Fn=3590N - Fp=4716N - vmax=0.38m/s</v>
      </c>
      <c r="B104" t="s">
        <v>217</v>
      </c>
      <c r="C104">
        <v>4716</v>
      </c>
      <c r="D104">
        <v>57.299999237060497</v>
      </c>
      <c r="E104">
        <v>3590</v>
      </c>
      <c r="F104">
        <v>24.899999618530199</v>
      </c>
      <c r="G104" s="4">
        <f t="shared" si="3"/>
        <v>3590</v>
      </c>
      <c r="H104" s="6">
        <v>4.3687673682475481</v>
      </c>
      <c r="I104" s="7">
        <v>0.37999999523162797</v>
      </c>
      <c r="J104">
        <v>27.299999237060501</v>
      </c>
      <c r="K104">
        <v>0.69999998807907104</v>
      </c>
      <c r="L104">
        <v>8.6000003814697212</v>
      </c>
      <c r="M104">
        <v>89</v>
      </c>
      <c r="N104">
        <v>32</v>
      </c>
      <c r="O104">
        <v>103.550003051757</v>
      </c>
      <c r="P104">
        <v>560</v>
      </c>
      <c r="Q104">
        <v>0</v>
      </c>
      <c r="R104">
        <v>0</v>
      </c>
      <c r="S104">
        <v>22.100000381469727</v>
      </c>
      <c r="T104">
        <v>0</v>
      </c>
      <c r="U104">
        <v>0</v>
      </c>
      <c r="V104">
        <v>552</v>
      </c>
      <c r="W104">
        <v>20.7</v>
      </c>
    </row>
    <row r="105" spans="1:23" x14ac:dyDescent="0.25">
      <c r="A105" s="9" t="str">
        <f t="shared" si="2"/>
        <v>IC33-200 A1     Fn=3590N - Fp=6291N - vmax=0.55m/s</v>
      </c>
      <c r="B105" t="s">
        <v>227</v>
      </c>
      <c r="C105">
        <v>6291</v>
      </c>
      <c r="D105">
        <v>11.1000003814697</v>
      </c>
      <c r="E105">
        <v>3590</v>
      </c>
      <c r="F105">
        <v>5</v>
      </c>
      <c r="G105" s="4">
        <f t="shared" si="3"/>
        <v>3590</v>
      </c>
      <c r="H105" s="6">
        <v>0.32871569437879422</v>
      </c>
      <c r="I105" s="7">
        <v>0.55000001192092896</v>
      </c>
      <c r="J105">
        <v>35.700000762939403</v>
      </c>
      <c r="K105">
        <v>23.899999618530199</v>
      </c>
      <c r="L105">
        <v>307.79998779296801</v>
      </c>
      <c r="M105">
        <v>617</v>
      </c>
      <c r="N105">
        <v>32</v>
      </c>
      <c r="O105">
        <v>717.91497802734295</v>
      </c>
      <c r="P105">
        <v>560</v>
      </c>
      <c r="Q105">
        <v>0</v>
      </c>
      <c r="R105">
        <v>0</v>
      </c>
      <c r="S105">
        <v>29.399999618530273</v>
      </c>
      <c r="T105">
        <v>0</v>
      </c>
      <c r="U105">
        <v>0</v>
      </c>
      <c r="V105">
        <v>552</v>
      </c>
      <c r="W105">
        <v>26.8</v>
      </c>
    </row>
    <row r="106" spans="1:23" x14ac:dyDescent="0.25">
      <c r="A106" s="9" t="str">
        <f t="shared" si="2"/>
        <v>IC33-200 A1 AC  Fn=5135N - Fp=6306N - vmax=0.68m/s</v>
      </c>
      <c r="B106" t="s">
        <v>280</v>
      </c>
      <c r="C106">
        <v>6306</v>
      </c>
      <c r="D106">
        <v>13.800000190734799</v>
      </c>
      <c r="E106">
        <v>5135</v>
      </c>
      <c r="F106">
        <v>9.8000001907348597</v>
      </c>
      <c r="G106" s="4">
        <f t="shared" si="3"/>
        <v>5135</v>
      </c>
      <c r="H106" s="6">
        <v>0.41561167027049317</v>
      </c>
      <c r="I106" s="7">
        <v>0.68000000715255704</v>
      </c>
      <c r="J106">
        <v>35.700000762939403</v>
      </c>
      <c r="K106">
        <v>19.100000381469702</v>
      </c>
      <c r="L106">
        <v>189.80000305175702</v>
      </c>
      <c r="M106">
        <v>497.5</v>
      </c>
      <c r="N106">
        <v>32</v>
      </c>
      <c r="O106">
        <v>523.99798583984295</v>
      </c>
      <c r="P106">
        <v>560</v>
      </c>
      <c r="Q106">
        <v>0</v>
      </c>
      <c r="R106">
        <v>0</v>
      </c>
      <c r="S106">
        <v>29.399999618530273</v>
      </c>
      <c r="T106">
        <v>0</v>
      </c>
      <c r="U106">
        <v>0</v>
      </c>
      <c r="V106">
        <v>552</v>
      </c>
      <c r="W106">
        <v>26.8</v>
      </c>
    </row>
    <row r="107" spans="1:23" x14ac:dyDescent="0.25">
      <c r="A107" s="9" t="str">
        <f t="shared" si="2"/>
        <v>IC33-200 A3     Fn=3590N - Fp=6291N - vmax=1.65m/s</v>
      </c>
      <c r="B107" t="s">
        <v>228</v>
      </c>
      <c r="C107">
        <v>6291</v>
      </c>
      <c r="D107">
        <v>33.099998474121001</v>
      </c>
      <c r="E107">
        <v>3590</v>
      </c>
      <c r="F107">
        <v>14.899999618530201</v>
      </c>
      <c r="G107" s="4">
        <f t="shared" si="3"/>
        <v>3590</v>
      </c>
      <c r="H107" s="6">
        <v>1.7162758479598341</v>
      </c>
      <c r="I107" s="7">
        <v>1.6499999761581401</v>
      </c>
      <c r="J107">
        <v>35.700000762939403</v>
      </c>
      <c r="K107">
        <v>2.70000004768371</v>
      </c>
      <c r="L107">
        <v>34.200000762939403</v>
      </c>
      <c r="M107">
        <v>205.69999694824199</v>
      </c>
      <c r="N107">
        <v>32</v>
      </c>
      <c r="O107">
        <v>239.30499267578099</v>
      </c>
      <c r="P107">
        <v>560</v>
      </c>
      <c r="Q107">
        <v>0</v>
      </c>
      <c r="R107">
        <v>0</v>
      </c>
      <c r="S107">
        <v>29.399999618530273</v>
      </c>
      <c r="T107">
        <v>0</v>
      </c>
      <c r="U107">
        <v>0</v>
      </c>
      <c r="V107">
        <v>552</v>
      </c>
      <c r="W107">
        <v>26.8</v>
      </c>
    </row>
    <row r="108" spans="1:23" x14ac:dyDescent="0.25">
      <c r="A108" s="9" t="str">
        <f t="shared" si="2"/>
        <v>IC33-200 A3 AC  Fn=5135N - Fp=6306N - vmax=2.05m/s</v>
      </c>
      <c r="B108" t="s">
        <v>281</v>
      </c>
      <c r="C108">
        <v>6306</v>
      </c>
      <c r="D108">
        <v>41.400001525878899</v>
      </c>
      <c r="E108">
        <v>5135</v>
      </c>
      <c r="F108">
        <v>29.5</v>
      </c>
      <c r="G108" s="4">
        <f t="shared" si="3"/>
        <v>5135</v>
      </c>
      <c r="H108" s="6">
        <v>2.174838024811907</v>
      </c>
      <c r="I108" s="7">
        <v>2.0499999523162802</v>
      </c>
      <c r="J108">
        <v>35.700000762939403</v>
      </c>
      <c r="K108">
        <v>2.0999999046325599</v>
      </c>
      <c r="L108">
        <v>21.100000381469702</v>
      </c>
      <c r="M108">
        <v>165.80000305175699</v>
      </c>
      <c r="N108">
        <v>32</v>
      </c>
      <c r="O108">
        <v>174.66600036621</v>
      </c>
      <c r="P108">
        <v>560</v>
      </c>
      <c r="Q108">
        <v>0</v>
      </c>
      <c r="R108">
        <v>0</v>
      </c>
      <c r="S108">
        <v>29.399999618530273</v>
      </c>
      <c r="T108">
        <v>0</v>
      </c>
      <c r="U108">
        <v>0</v>
      </c>
      <c r="V108">
        <v>552</v>
      </c>
      <c r="W108">
        <v>26.8</v>
      </c>
    </row>
    <row r="109" spans="1:23" x14ac:dyDescent="0.25">
      <c r="A109" s="9" t="str">
        <f t="shared" si="2"/>
        <v>IC33-200 A5     Fn=3590N - Fp=6291N - vmax=0.95m/s</v>
      </c>
      <c r="B109" t="s">
        <v>229</v>
      </c>
      <c r="C109">
        <v>6291</v>
      </c>
      <c r="D109">
        <v>19.100000381469702</v>
      </c>
      <c r="E109">
        <v>3590</v>
      </c>
      <c r="F109">
        <v>8.6000003814697195</v>
      </c>
      <c r="G109" s="4">
        <f t="shared" si="3"/>
        <v>3590</v>
      </c>
      <c r="H109" s="6">
        <v>0.84921006279605182</v>
      </c>
      <c r="I109" s="7">
        <v>0.94999998807907104</v>
      </c>
      <c r="J109">
        <v>35.700000762939403</v>
      </c>
      <c r="K109">
        <v>8</v>
      </c>
      <c r="L109">
        <v>102.59999847412101</v>
      </c>
      <c r="M109">
        <v>356.20001220703102</v>
      </c>
      <c r="N109">
        <v>32</v>
      </c>
      <c r="O109">
        <v>414.48498535156199</v>
      </c>
      <c r="P109">
        <v>560</v>
      </c>
      <c r="Q109">
        <v>0</v>
      </c>
      <c r="R109">
        <v>0</v>
      </c>
      <c r="S109">
        <v>29.399999618530273</v>
      </c>
      <c r="T109">
        <v>0</v>
      </c>
      <c r="U109">
        <v>0</v>
      </c>
      <c r="V109">
        <v>552</v>
      </c>
      <c r="W109">
        <v>26.8</v>
      </c>
    </row>
    <row r="110" spans="1:23" x14ac:dyDescent="0.25">
      <c r="A110" s="9" t="str">
        <f t="shared" si="2"/>
        <v>IC33-200 A5 AC  Fn=5135N - Fp=6306N - vmax=1.18m/s</v>
      </c>
      <c r="B110" t="s">
        <v>282</v>
      </c>
      <c r="C110">
        <v>6306</v>
      </c>
      <c r="D110">
        <v>23.899999618530199</v>
      </c>
      <c r="E110">
        <v>5135</v>
      </c>
      <c r="F110">
        <v>17</v>
      </c>
      <c r="G110" s="4">
        <f t="shared" si="3"/>
        <v>5135</v>
      </c>
      <c r="H110" s="6">
        <v>1.067309525265463</v>
      </c>
      <c r="I110" s="7">
        <v>1.1799999475479099</v>
      </c>
      <c r="J110">
        <v>35.700000762939403</v>
      </c>
      <c r="K110">
        <v>6.4000000953674299</v>
      </c>
      <c r="L110">
        <v>63.299999237060504</v>
      </c>
      <c r="M110">
        <v>287.20001220703102</v>
      </c>
      <c r="N110">
        <v>32</v>
      </c>
      <c r="O110">
        <v>302.54800415039</v>
      </c>
      <c r="P110">
        <v>560</v>
      </c>
      <c r="Q110">
        <v>0</v>
      </c>
      <c r="R110">
        <v>0</v>
      </c>
      <c r="S110">
        <v>29.399999618530273</v>
      </c>
      <c r="T110">
        <v>0</v>
      </c>
      <c r="U110">
        <v>0</v>
      </c>
      <c r="V110">
        <v>552</v>
      </c>
      <c r="W110">
        <v>26.8</v>
      </c>
    </row>
    <row r="111" spans="1:23" x14ac:dyDescent="0.25">
      <c r="A111" s="9" t="str">
        <f t="shared" si="2"/>
        <v>IC33-200 A7     Fn=3590N - Fp=6291N - vmax=2.86m/s</v>
      </c>
      <c r="B111" t="s">
        <v>230</v>
      </c>
      <c r="C111">
        <v>6291</v>
      </c>
      <c r="D111">
        <v>57.299999237060497</v>
      </c>
      <c r="E111">
        <v>3590</v>
      </c>
      <c r="F111">
        <v>25.899999618530199</v>
      </c>
      <c r="G111" s="4">
        <f t="shared" si="3"/>
        <v>3590</v>
      </c>
      <c r="H111" s="6">
        <v>3.2134704258344891</v>
      </c>
      <c r="I111" s="7">
        <v>2.8599998950958199</v>
      </c>
      <c r="J111">
        <v>35.700000762939403</v>
      </c>
      <c r="K111">
        <v>0.89999997615814198</v>
      </c>
      <c r="L111">
        <v>11.399999618530201</v>
      </c>
      <c r="M111">
        <v>118.699996948242</v>
      </c>
      <c r="N111">
        <v>32</v>
      </c>
      <c r="O111">
        <v>138.13000488281199</v>
      </c>
      <c r="P111">
        <v>560</v>
      </c>
      <c r="Q111">
        <v>0</v>
      </c>
      <c r="R111">
        <v>0</v>
      </c>
      <c r="S111">
        <v>29.399999618530273</v>
      </c>
      <c r="T111">
        <v>0</v>
      </c>
      <c r="U111">
        <v>0</v>
      </c>
      <c r="V111">
        <v>552</v>
      </c>
      <c r="W111">
        <v>26.8</v>
      </c>
    </row>
    <row r="112" spans="1:23" x14ac:dyDescent="0.25">
      <c r="A112" s="9" t="str">
        <f t="shared" si="2"/>
        <v>IC44-030 A1     Fn=0560N - Fp=1259N - vmax=2.75m/s</v>
      </c>
      <c r="B112" t="s">
        <v>104</v>
      </c>
      <c r="C112">
        <v>1259</v>
      </c>
      <c r="D112">
        <v>11.1000003814697</v>
      </c>
      <c r="E112">
        <v>560</v>
      </c>
      <c r="F112">
        <v>3.9000000953674299</v>
      </c>
      <c r="G112" s="4">
        <f t="shared" si="3"/>
        <v>560</v>
      </c>
      <c r="H112" s="6">
        <v>2.7788243438427744</v>
      </c>
      <c r="I112" s="7">
        <v>2.75</v>
      </c>
      <c r="J112">
        <v>9.6000003814697195</v>
      </c>
      <c r="K112">
        <v>7.8000001907348597</v>
      </c>
      <c r="L112">
        <v>66.800003051757798</v>
      </c>
      <c r="M112">
        <v>123.5</v>
      </c>
      <c r="N112">
        <v>32</v>
      </c>
      <c r="O112">
        <v>143.63999938964801</v>
      </c>
      <c r="P112">
        <v>560</v>
      </c>
      <c r="Q112">
        <v>0</v>
      </c>
      <c r="R112">
        <v>0</v>
      </c>
      <c r="S112">
        <v>5.9000000953674316</v>
      </c>
      <c r="T112">
        <v>0</v>
      </c>
      <c r="U112">
        <v>0</v>
      </c>
      <c r="V112">
        <v>728</v>
      </c>
      <c r="W112">
        <v>5.4</v>
      </c>
    </row>
    <row r="113" spans="1:23" x14ac:dyDescent="0.25">
      <c r="A113" s="9" t="str">
        <f t="shared" si="2"/>
        <v>IC44-030 A1 AC  Fn=1036N - Fp=1260N - vmax=3.42m/s</v>
      </c>
      <c r="B113" t="s">
        <v>283</v>
      </c>
      <c r="C113">
        <v>1260</v>
      </c>
      <c r="D113">
        <v>13.800000190734799</v>
      </c>
      <c r="E113">
        <v>1036</v>
      </c>
      <c r="F113">
        <v>9.8999996185302699</v>
      </c>
      <c r="G113" s="4">
        <f t="shared" si="3"/>
        <v>1036</v>
      </c>
      <c r="H113" s="6">
        <v>3.5249640190855271</v>
      </c>
      <c r="I113" s="7">
        <v>3.42000007629394</v>
      </c>
      <c r="J113">
        <v>9.6000003814697195</v>
      </c>
      <c r="K113">
        <v>6.1999998092651296</v>
      </c>
      <c r="L113">
        <v>41.299999237060497</v>
      </c>
      <c r="M113">
        <v>99.400001525878906</v>
      </c>
      <c r="N113">
        <v>32</v>
      </c>
      <c r="O113">
        <v>104.66200256347599</v>
      </c>
      <c r="P113">
        <v>560</v>
      </c>
      <c r="Q113">
        <v>0</v>
      </c>
      <c r="R113">
        <v>0</v>
      </c>
      <c r="S113">
        <v>5.9000000953674316</v>
      </c>
      <c r="T113">
        <v>0</v>
      </c>
      <c r="U113">
        <v>0</v>
      </c>
      <c r="V113">
        <v>728</v>
      </c>
      <c r="W113">
        <v>5.4</v>
      </c>
    </row>
    <row r="114" spans="1:23" x14ac:dyDescent="0.25">
      <c r="A114" s="9" t="str">
        <f t="shared" si="2"/>
        <v>IC44-030 A2     Fn=0560N - Fp=1259N - vmax=5.50m/s</v>
      </c>
      <c r="B114" t="s">
        <v>105</v>
      </c>
      <c r="C114">
        <v>1259</v>
      </c>
      <c r="D114">
        <v>22.100000381469702</v>
      </c>
      <c r="E114">
        <v>560</v>
      </c>
      <c r="F114">
        <v>7.9000000953674299</v>
      </c>
      <c r="G114" s="4">
        <f t="shared" si="3"/>
        <v>560</v>
      </c>
      <c r="H114" s="6">
        <v>6.050918879977675</v>
      </c>
      <c r="I114" s="7">
        <v>5.5</v>
      </c>
      <c r="J114">
        <v>9.6000003814697195</v>
      </c>
      <c r="K114">
        <v>2</v>
      </c>
      <c r="L114">
        <v>16.7000007629394</v>
      </c>
      <c r="M114">
        <v>61.700000762939403</v>
      </c>
      <c r="N114">
        <v>32</v>
      </c>
      <c r="O114">
        <v>71.819999694824205</v>
      </c>
      <c r="P114">
        <v>560</v>
      </c>
      <c r="Q114">
        <v>0</v>
      </c>
      <c r="R114">
        <v>0</v>
      </c>
      <c r="S114">
        <v>5.9000000953674316</v>
      </c>
      <c r="T114">
        <v>0</v>
      </c>
      <c r="U114">
        <v>0</v>
      </c>
      <c r="V114">
        <v>728</v>
      </c>
      <c r="W114">
        <v>5.4</v>
      </c>
    </row>
    <row r="115" spans="1:23" x14ac:dyDescent="0.25">
      <c r="A115" s="9" t="str">
        <f t="shared" si="2"/>
        <v>IC44-030 A2 AC  Fn=1036N - Fp=1260N - vmax=6.83m/s</v>
      </c>
      <c r="B115" t="s">
        <v>284</v>
      </c>
      <c r="C115">
        <v>1260</v>
      </c>
      <c r="D115">
        <v>27.600000381469702</v>
      </c>
      <c r="E115">
        <v>1036</v>
      </c>
      <c r="F115">
        <v>19.7000007629394</v>
      </c>
      <c r="G115" s="4">
        <f t="shared" si="3"/>
        <v>1036</v>
      </c>
      <c r="H115" s="6">
        <v>7.660027775222197</v>
      </c>
      <c r="I115" s="7">
        <v>6.8299999237060502</v>
      </c>
      <c r="J115">
        <v>9.6000003814697195</v>
      </c>
      <c r="K115">
        <v>1.6000000238418499</v>
      </c>
      <c r="L115">
        <v>10.300000190734799</v>
      </c>
      <c r="M115">
        <v>49.700000762939403</v>
      </c>
      <c r="N115">
        <v>32</v>
      </c>
      <c r="O115">
        <v>52.374000549316399</v>
      </c>
      <c r="P115">
        <v>560</v>
      </c>
      <c r="Q115">
        <v>0</v>
      </c>
      <c r="R115">
        <v>0</v>
      </c>
      <c r="S115">
        <v>5.9000000953674316</v>
      </c>
      <c r="T115">
        <v>0</v>
      </c>
      <c r="U115">
        <v>0</v>
      </c>
      <c r="V115">
        <v>728</v>
      </c>
      <c r="W115">
        <v>5.4</v>
      </c>
    </row>
    <row r="116" spans="1:23" x14ac:dyDescent="0.25">
      <c r="A116" s="9" t="str">
        <f t="shared" si="2"/>
        <v>IC44-030 A3     Fn=0560N - Fp=1259N - vmax=8.00m/s</v>
      </c>
      <c r="B116" t="s">
        <v>106</v>
      </c>
      <c r="C116">
        <v>1259</v>
      </c>
      <c r="D116">
        <v>44.099998474121001</v>
      </c>
      <c r="E116">
        <v>560</v>
      </c>
      <c r="F116">
        <v>15.800000190734799</v>
      </c>
      <c r="G116" s="4">
        <f t="shared" si="3"/>
        <v>560</v>
      </c>
      <c r="H116" s="6">
        <v>12.549597197680029</v>
      </c>
      <c r="I116" s="7">
        <v>8</v>
      </c>
      <c r="J116">
        <v>9.6000003814697195</v>
      </c>
      <c r="K116">
        <v>0.5</v>
      </c>
      <c r="L116">
        <v>4.1999998092651296</v>
      </c>
      <c r="M116">
        <v>30.899999618530199</v>
      </c>
      <c r="N116">
        <v>32</v>
      </c>
      <c r="O116">
        <v>35.909999847412102</v>
      </c>
      <c r="P116">
        <v>560</v>
      </c>
      <c r="Q116">
        <v>0</v>
      </c>
      <c r="R116">
        <v>0</v>
      </c>
      <c r="S116">
        <v>5.9000000953674316</v>
      </c>
      <c r="T116">
        <v>0</v>
      </c>
      <c r="U116">
        <v>0</v>
      </c>
      <c r="V116">
        <v>728</v>
      </c>
      <c r="W116">
        <v>5.4</v>
      </c>
    </row>
    <row r="117" spans="1:23" x14ac:dyDescent="0.25">
      <c r="A117" s="9" t="str">
        <f t="shared" si="2"/>
        <v>IC44-030 A3 AC  Fn=1036N - Fp=1260N - vmax=8.00m/s</v>
      </c>
      <c r="B117" t="s">
        <v>285</v>
      </c>
      <c r="C117">
        <v>1260</v>
      </c>
      <c r="D117">
        <v>55.200000762939403</v>
      </c>
      <c r="E117">
        <v>1036</v>
      </c>
      <c r="F117">
        <v>39.5</v>
      </c>
      <c r="G117" s="4">
        <f t="shared" si="3"/>
        <v>1036</v>
      </c>
      <c r="H117" s="6">
        <v>15.887567384693465</v>
      </c>
      <c r="I117" s="7">
        <v>8</v>
      </c>
      <c r="J117">
        <v>9.6000003814697195</v>
      </c>
      <c r="K117">
        <v>0.40000000596046398</v>
      </c>
      <c r="L117">
        <v>2.5999999046325599</v>
      </c>
      <c r="M117">
        <v>24.799999237060501</v>
      </c>
      <c r="N117">
        <v>32</v>
      </c>
      <c r="O117">
        <v>26.143999099731399</v>
      </c>
      <c r="P117">
        <v>560</v>
      </c>
      <c r="Q117">
        <v>0</v>
      </c>
      <c r="R117">
        <v>0</v>
      </c>
      <c r="S117">
        <v>5.9000000953674316</v>
      </c>
      <c r="T117">
        <v>0</v>
      </c>
      <c r="U117">
        <v>0</v>
      </c>
      <c r="V117">
        <v>728</v>
      </c>
      <c r="W117">
        <v>5.4</v>
      </c>
    </row>
    <row r="118" spans="1:23" x14ac:dyDescent="0.25">
      <c r="A118" s="9" t="str">
        <f t="shared" si="2"/>
        <v>IC44-030 A7     Fn=0560N - Fp=1259N - vmax=8.00m/s</v>
      </c>
      <c r="B118" t="s">
        <v>107</v>
      </c>
      <c r="C118">
        <v>1259</v>
      </c>
      <c r="D118">
        <v>76.400001525878906</v>
      </c>
      <c r="E118">
        <v>560</v>
      </c>
      <c r="F118">
        <v>27.299999237060501</v>
      </c>
      <c r="G118" s="4">
        <f t="shared" si="3"/>
        <v>560</v>
      </c>
      <c r="H118" s="6">
        <v>22.008826247846809</v>
      </c>
      <c r="I118" s="7">
        <v>8</v>
      </c>
      <c r="J118">
        <v>9.6000003814697195</v>
      </c>
      <c r="K118">
        <v>0.20000000298023199</v>
      </c>
      <c r="L118">
        <v>1.3999999761581401</v>
      </c>
      <c r="M118">
        <v>17.799999237060501</v>
      </c>
      <c r="N118">
        <v>32</v>
      </c>
      <c r="O118">
        <v>20.709999084472599</v>
      </c>
      <c r="P118">
        <v>560</v>
      </c>
      <c r="Q118">
        <v>0</v>
      </c>
      <c r="R118">
        <v>0</v>
      </c>
      <c r="S118">
        <v>5.9000000953674316</v>
      </c>
      <c r="T118">
        <v>0</v>
      </c>
      <c r="U118">
        <v>0</v>
      </c>
      <c r="V118">
        <v>728</v>
      </c>
      <c r="W118">
        <v>5.4</v>
      </c>
    </row>
    <row r="119" spans="1:23" x14ac:dyDescent="0.25">
      <c r="A119" s="9" t="str">
        <f t="shared" si="2"/>
        <v>IC44-050 A1     Fn=1053N - Fp=2096N - vmax=1.65m/s</v>
      </c>
      <c r="B119" t="s">
        <v>133</v>
      </c>
      <c r="C119">
        <v>2096</v>
      </c>
      <c r="D119">
        <v>11.1000003814697</v>
      </c>
      <c r="E119">
        <v>1053</v>
      </c>
      <c r="F119">
        <v>4.4000000953674299</v>
      </c>
      <c r="G119" s="4">
        <f t="shared" si="3"/>
        <v>1053</v>
      </c>
      <c r="H119" s="6">
        <v>1.5821516561310833</v>
      </c>
      <c r="I119" s="7">
        <v>1.6499999761581401</v>
      </c>
      <c r="J119">
        <v>13.899999618530201</v>
      </c>
      <c r="K119">
        <v>10.6000003814697</v>
      </c>
      <c r="L119">
        <v>106.900001525878</v>
      </c>
      <c r="M119">
        <v>205.600006103515</v>
      </c>
      <c r="N119">
        <v>32</v>
      </c>
      <c r="O119">
        <v>239.21000671386699</v>
      </c>
      <c r="P119">
        <v>560</v>
      </c>
      <c r="Q119">
        <v>0</v>
      </c>
      <c r="R119">
        <v>0</v>
      </c>
      <c r="S119">
        <v>9.8000001907348633</v>
      </c>
      <c r="T119">
        <v>0</v>
      </c>
      <c r="U119">
        <v>0</v>
      </c>
      <c r="V119">
        <v>728</v>
      </c>
      <c r="W119">
        <v>7.5</v>
      </c>
    </row>
    <row r="120" spans="1:23" x14ac:dyDescent="0.25">
      <c r="A120" s="9" t="str">
        <f t="shared" si="2"/>
        <v>IC44-050 A1 AC  Fn=1711N - Fp=2101N - vmax=2.05m/s</v>
      </c>
      <c r="B120" t="s">
        <v>286</v>
      </c>
      <c r="C120">
        <v>2101</v>
      </c>
      <c r="D120">
        <v>13.800000190734799</v>
      </c>
      <c r="E120">
        <v>1711</v>
      </c>
      <c r="F120">
        <v>9.8000001907348597</v>
      </c>
      <c r="G120" s="4">
        <f t="shared" si="3"/>
        <v>1711</v>
      </c>
      <c r="H120" s="6">
        <v>1.9987207785065033</v>
      </c>
      <c r="I120" s="7">
        <v>2.0499999523162802</v>
      </c>
      <c r="J120">
        <v>13.899999618530201</v>
      </c>
      <c r="K120">
        <v>8.5</v>
      </c>
      <c r="L120">
        <v>66.099998474121094</v>
      </c>
      <c r="M120">
        <v>165.69999694824199</v>
      </c>
      <c r="N120">
        <v>32</v>
      </c>
      <c r="O120">
        <v>174.58000183105401</v>
      </c>
      <c r="P120">
        <v>560</v>
      </c>
      <c r="Q120">
        <v>0</v>
      </c>
      <c r="R120">
        <v>0</v>
      </c>
      <c r="S120">
        <v>9.8000001907348633</v>
      </c>
      <c r="T120">
        <v>0</v>
      </c>
      <c r="U120">
        <v>0</v>
      </c>
      <c r="V120">
        <v>728</v>
      </c>
      <c r="W120">
        <v>7.5</v>
      </c>
    </row>
    <row r="121" spans="1:23" x14ac:dyDescent="0.25">
      <c r="A121" s="9" t="str">
        <f t="shared" si="2"/>
        <v>IC44-050 A2     Fn=1053N - Fp=2096N - vmax=3.30m/s</v>
      </c>
      <c r="B121" t="s">
        <v>134</v>
      </c>
      <c r="C121">
        <v>2096</v>
      </c>
      <c r="D121">
        <v>22.100000381469702</v>
      </c>
      <c r="E121">
        <v>1053</v>
      </c>
      <c r="F121">
        <v>8.6999998092651296</v>
      </c>
      <c r="G121" s="4">
        <f t="shared" si="3"/>
        <v>1053</v>
      </c>
      <c r="H121" s="6">
        <v>3.5906492772799341</v>
      </c>
      <c r="I121" s="7">
        <v>3.2999999523162802</v>
      </c>
      <c r="J121">
        <v>13.899999618530201</v>
      </c>
      <c r="K121">
        <v>2.70000004768371</v>
      </c>
      <c r="L121">
        <v>26.7000007629394</v>
      </c>
      <c r="M121">
        <v>102.800003051757</v>
      </c>
      <c r="N121">
        <v>32</v>
      </c>
      <c r="O121">
        <v>119.605003356933</v>
      </c>
      <c r="P121">
        <v>560</v>
      </c>
      <c r="Q121">
        <v>0</v>
      </c>
      <c r="R121">
        <v>0</v>
      </c>
      <c r="S121">
        <v>9.8000001907348633</v>
      </c>
      <c r="T121">
        <v>0</v>
      </c>
      <c r="U121">
        <v>0</v>
      </c>
      <c r="V121">
        <v>728</v>
      </c>
      <c r="W121">
        <v>7.5</v>
      </c>
    </row>
    <row r="122" spans="1:23" x14ac:dyDescent="0.25">
      <c r="A122" s="9" t="str">
        <f t="shared" si="2"/>
        <v>IC44-050 A2 AC  Fn=1711N - Fp=2101N - vmax=4.09m/s</v>
      </c>
      <c r="B122" t="s">
        <v>287</v>
      </c>
      <c r="C122">
        <v>2101</v>
      </c>
      <c r="D122">
        <v>27.600000381469702</v>
      </c>
      <c r="E122">
        <v>1711</v>
      </c>
      <c r="F122">
        <v>19.600000381469702</v>
      </c>
      <c r="G122" s="4">
        <f t="shared" si="3"/>
        <v>1711</v>
      </c>
      <c r="H122" s="6">
        <v>4.5475570789850099</v>
      </c>
      <c r="I122" s="7">
        <v>4.0900001525878897</v>
      </c>
      <c r="J122">
        <v>13.899999618530201</v>
      </c>
      <c r="K122">
        <v>2.0999999046325599</v>
      </c>
      <c r="L122">
        <v>16.5</v>
      </c>
      <c r="M122">
        <v>82.900001525878906</v>
      </c>
      <c r="N122">
        <v>32</v>
      </c>
      <c r="O122">
        <v>87.290000915527301</v>
      </c>
      <c r="P122">
        <v>560</v>
      </c>
      <c r="Q122">
        <v>0</v>
      </c>
      <c r="R122">
        <v>0</v>
      </c>
      <c r="S122">
        <v>9.8000001907348633</v>
      </c>
      <c r="T122">
        <v>0</v>
      </c>
      <c r="U122">
        <v>0</v>
      </c>
      <c r="V122">
        <v>728</v>
      </c>
      <c r="W122">
        <v>7.5</v>
      </c>
    </row>
    <row r="123" spans="1:23" x14ac:dyDescent="0.25">
      <c r="A123" s="9" t="str">
        <f t="shared" si="2"/>
        <v>IC44-050 A3     Fn=1053N - Fp=2096N - vmax=6.60m/s</v>
      </c>
      <c r="B123" t="s">
        <v>135</v>
      </c>
      <c r="C123">
        <v>2096</v>
      </c>
      <c r="D123">
        <v>44.099998474121001</v>
      </c>
      <c r="E123">
        <v>1053</v>
      </c>
      <c r="F123">
        <v>17.399999618530199</v>
      </c>
      <c r="G123" s="4">
        <f t="shared" si="3"/>
        <v>1053</v>
      </c>
      <c r="H123" s="6">
        <v>7.5710934206811675</v>
      </c>
      <c r="I123" s="7">
        <v>6.5999999046325604</v>
      </c>
      <c r="J123">
        <v>13.899999618530201</v>
      </c>
      <c r="K123">
        <v>0.69999998807907104</v>
      </c>
      <c r="L123">
        <v>6.6999998092651296</v>
      </c>
      <c r="M123">
        <v>51.400001525878899</v>
      </c>
      <c r="N123">
        <v>32</v>
      </c>
      <c r="O123">
        <v>59.849998474121001</v>
      </c>
      <c r="P123">
        <v>560</v>
      </c>
      <c r="Q123">
        <v>0</v>
      </c>
      <c r="R123">
        <v>0</v>
      </c>
      <c r="S123">
        <v>9.8000001907348633</v>
      </c>
      <c r="T123">
        <v>0</v>
      </c>
      <c r="U123">
        <v>0</v>
      </c>
      <c r="V123">
        <v>728</v>
      </c>
      <c r="W123">
        <v>7.5</v>
      </c>
    </row>
    <row r="124" spans="1:23" x14ac:dyDescent="0.25">
      <c r="A124" s="9" t="str">
        <f t="shared" si="2"/>
        <v>IC44-050 A3 AC  Fn=1711N - Fp=2101N - vmax=8.00m/s</v>
      </c>
      <c r="B124" t="s">
        <v>288</v>
      </c>
      <c r="C124">
        <v>2101</v>
      </c>
      <c r="D124">
        <v>55.200000762939403</v>
      </c>
      <c r="E124">
        <v>1711</v>
      </c>
      <c r="F124">
        <v>39.099998474121001</v>
      </c>
      <c r="G124" s="4">
        <f t="shared" si="3"/>
        <v>1711</v>
      </c>
      <c r="H124" s="6">
        <v>9.6591937582962544</v>
      </c>
      <c r="I124" s="7">
        <v>8</v>
      </c>
      <c r="J124">
        <v>13.899999618530201</v>
      </c>
      <c r="K124">
        <v>0.5</v>
      </c>
      <c r="L124">
        <v>4.0999999046325595</v>
      </c>
      <c r="M124">
        <v>41.400001525878899</v>
      </c>
      <c r="N124">
        <v>32</v>
      </c>
      <c r="O124">
        <v>43.687999725341797</v>
      </c>
      <c r="P124">
        <v>560</v>
      </c>
      <c r="Q124">
        <v>0</v>
      </c>
      <c r="R124">
        <v>0</v>
      </c>
      <c r="S124">
        <v>9.8000001907348633</v>
      </c>
      <c r="T124">
        <v>0</v>
      </c>
      <c r="U124">
        <v>0</v>
      </c>
      <c r="V124">
        <v>728</v>
      </c>
      <c r="W124">
        <v>7.5</v>
      </c>
    </row>
    <row r="125" spans="1:23" x14ac:dyDescent="0.25">
      <c r="A125" s="9" t="str">
        <f t="shared" si="2"/>
        <v>IC44-050 A7     Fn=1053N - Fp=2096N - vmax=8.00m/s</v>
      </c>
      <c r="B125" t="s">
        <v>136</v>
      </c>
      <c r="C125">
        <v>2096</v>
      </c>
      <c r="D125">
        <v>76.400001525878906</v>
      </c>
      <c r="E125">
        <v>1053</v>
      </c>
      <c r="F125">
        <v>30.2000007629394</v>
      </c>
      <c r="G125" s="4">
        <f t="shared" si="3"/>
        <v>1053</v>
      </c>
      <c r="H125" s="6">
        <v>13.555282566849732</v>
      </c>
      <c r="I125" s="7">
        <v>8</v>
      </c>
      <c r="J125">
        <v>13.899999618530201</v>
      </c>
      <c r="K125">
        <v>0.20000000298023199</v>
      </c>
      <c r="L125">
        <v>2.20000004768371</v>
      </c>
      <c r="M125">
        <v>29.7000007629394</v>
      </c>
      <c r="N125">
        <v>32</v>
      </c>
      <c r="O125">
        <v>34.485000610351499</v>
      </c>
      <c r="P125">
        <v>560</v>
      </c>
      <c r="Q125">
        <v>0</v>
      </c>
      <c r="R125">
        <v>0</v>
      </c>
      <c r="S125">
        <v>9.8000001907348633</v>
      </c>
      <c r="T125">
        <v>0</v>
      </c>
      <c r="U125">
        <v>0</v>
      </c>
      <c r="V125">
        <v>728</v>
      </c>
      <c r="W125">
        <v>7.5</v>
      </c>
    </row>
    <row r="126" spans="1:23" x14ac:dyDescent="0.25">
      <c r="A126" s="9" t="str">
        <f t="shared" si="2"/>
        <v>IC44-075 A1     Fn=1651N - Fp=3144N - vmax=1.10m/s</v>
      </c>
      <c r="B126" t="s">
        <v>161</v>
      </c>
      <c r="C126">
        <v>3144</v>
      </c>
      <c r="D126">
        <v>11.1000003814697</v>
      </c>
      <c r="E126">
        <v>1651</v>
      </c>
      <c r="F126">
        <v>4.5999999046325604</v>
      </c>
      <c r="G126" s="4">
        <f t="shared" si="3"/>
        <v>1651</v>
      </c>
      <c r="H126" s="6">
        <v>0.9609690079453781</v>
      </c>
      <c r="I126" s="7">
        <v>1.1000000238418499</v>
      </c>
      <c r="J126">
        <v>19.2000007629394</v>
      </c>
      <c r="K126">
        <v>14.1000003814697</v>
      </c>
      <c r="L126">
        <v>157.69999694824199</v>
      </c>
      <c r="M126">
        <v>308.39999389648398</v>
      </c>
      <c r="N126">
        <v>32</v>
      </c>
      <c r="O126">
        <v>358.81500244140602</v>
      </c>
      <c r="P126">
        <v>560</v>
      </c>
      <c r="Q126">
        <v>0</v>
      </c>
      <c r="R126">
        <v>0</v>
      </c>
      <c r="S126">
        <v>14.699999809265137</v>
      </c>
      <c r="T126">
        <v>0</v>
      </c>
      <c r="U126">
        <v>0</v>
      </c>
      <c r="V126">
        <v>728</v>
      </c>
      <c r="W126">
        <v>10.1</v>
      </c>
    </row>
    <row r="127" spans="1:23" x14ac:dyDescent="0.25">
      <c r="A127" s="9" t="str">
        <f t="shared" si="2"/>
        <v>IC44-075 A1 AC  Fn=2568N - Fp=3154N - vmax=1.37m/s</v>
      </c>
      <c r="B127" t="s">
        <v>289</v>
      </c>
      <c r="C127">
        <v>3154</v>
      </c>
      <c r="D127">
        <v>13.800000190734799</v>
      </c>
      <c r="E127">
        <v>2568</v>
      </c>
      <c r="F127">
        <v>9.8000001907348597</v>
      </c>
      <c r="G127" s="4">
        <f t="shared" si="3"/>
        <v>2568</v>
      </c>
      <c r="H127" s="6">
        <v>1.2127259693326955</v>
      </c>
      <c r="I127" s="7">
        <v>1.37000000476837</v>
      </c>
      <c r="J127">
        <v>19.2000007629394</v>
      </c>
      <c r="K127">
        <v>11.300000190734799</v>
      </c>
      <c r="L127">
        <v>97.300003051757798</v>
      </c>
      <c r="M127">
        <v>248.80000305175699</v>
      </c>
      <c r="N127">
        <v>32</v>
      </c>
      <c r="O127">
        <v>262.0419921875</v>
      </c>
      <c r="P127">
        <v>560</v>
      </c>
      <c r="Q127">
        <v>0</v>
      </c>
      <c r="R127">
        <v>0</v>
      </c>
      <c r="S127">
        <v>14.699999809265137</v>
      </c>
      <c r="T127">
        <v>0</v>
      </c>
      <c r="U127">
        <v>0</v>
      </c>
      <c r="V127">
        <v>728</v>
      </c>
      <c r="W127">
        <v>10.1</v>
      </c>
    </row>
    <row r="128" spans="1:23" x14ac:dyDescent="0.25">
      <c r="A128" s="9" t="str">
        <f t="shared" si="2"/>
        <v>IC44-075 A2     Fn=1651N - Fp=3144N - vmax=2.20m/s</v>
      </c>
      <c r="B128" t="s">
        <v>162</v>
      </c>
      <c r="C128">
        <v>3144</v>
      </c>
      <c r="D128">
        <v>22.100000381469702</v>
      </c>
      <c r="E128">
        <v>1651</v>
      </c>
      <c r="F128">
        <v>9.1999998092651296</v>
      </c>
      <c r="G128" s="4">
        <f t="shared" si="3"/>
        <v>1651</v>
      </c>
      <c r="H128" s="6">
        <v>2.3256226561603692</v>
      </c>
      <c r="I128" s="7">
        <v>2.20000004768371</v>
      </c>
      <c r="J128">
        <v>19.2000007629394</v>
      </c>
      <c r="K128">
        <v>3.5</v>
      </c>
      <c r="L128">
        <v>39.400001525878899</v>
      </c>
      <c r="M128">
        <v>154.19999694824199</v>
      </c>
      <c r="N128">
        <v>32</v>
      </c>
      <c r="O128">
        <v>179.45500183105401</v>
      </c>
      <c r="P128">
        <v>560</v>
      </c>
      <c r="Q128">
        <v>0</v>
      </c>
      <c r="R128">
        <v>0</v>
      </c>
      <c r="S128">
        <v>14.699999809265137</v>
      </c>
      <c r="T128">
        <v>0</v>
      </c>
      <c r="U128">
        <v>0</v>
      </c>
      <c r="V128">
        <v>728</v>
      </c>
      <c r="W128">
        <v>10.1</v>
      </c>
    </row>
    <row r="129" spans="1:23" x14ac:dyDescent="0.25">
      <c r="A129" s="9" t="str">
        <f t="shared" si="2"/>
        <v>IC44-075 A2 AC  Fn=2568N - Fp=3154N - vmax=2.73m/s</v>
      </c>
      <c r="B129" t="s">
        <v>290</v>
      </c>
      <c r="C129">
        <v>3154</v>
      </c>
      <c r="D129">
        <v>27.600000381469702</v>
      </c>
      <c r="E129">
        <v>2568</v>
      </c>
      <c r="F129">
        <v>19.5</v>
      </c>
      <c r="G129" s="4">
        <f t="shared" si="3"/>
        <v>2568</v>
      </c>
      <c r="H129" s="6">
        <v>2.9347065598379487</v>
      </c>
      <c r="I129" s="7">
        <v>2.7300000190734801</v>
      </c>
      <c r="J129">
        <v>19.2000007629394</v>
      </c>
      <c r="K129">
        <v>2.7999999523162802</v>
      </c>
      <c r="L129">
        <v>24.299999237060497</v>
      </c>
      <c r="M129">
        <v>124.400001525878</v>
      </c>
      <c r="N129">
        <v>32</v>
      </c>
      <c r="O129">
        <v>131.06399536132801</v>
      </c>
      <c r="P129">
        <v>560</v>
      </c>
      <c r="Q129">
        <v>0</v>
      </c>
      <c r="R129">
        <v>0</v>
      </c>
      <c r="S129">
        <v>14.699999809265137</v>
      </c>
      <c r="T129">
        <v>0</v>
      </c>
      <c r="U129">
        <v>0</v>
      </c>
      <c r="V129">
        <v>728</v>
      </c>
      <c r="W129">
        <v>10.1</v>
      </c>
    </row>
    <row r="130" spans="1:23" x14ac:dyDescent="0.25">
      <c r="A130" s="9" t="str">
        <f t="shared" si="2"/>
        <v>IC44-075 A3     Fn=1651N - Fp=3144N - vmax=4.40m/s</v>
      </c>
      <c r="B130" t="s">
        <v>163</v>
      </c>
      <c r="C130">
        <v>3144</v>
      </c>
      <c r="D130">
        <v>44.099998474121001</v>
      </c>
      <c r="E130">
        <v>1651</v>
      </c>
      <c r="F130">
        <v>18.299999237060501</v>
      </c>
      <c r="G130" s="4">
        <f t="shared" si="3"/>
        <v>1651</v>
      </c>
      <c r="H130" s="6">
        <v>4.9999027328347898</v>
      </c>
      <c r="I130" s="7">
        <v>4.4000000953674299</v>
      </c>
      <c r="J130">
        <v>19.2000007629394</v>
      </c>
      <c r="K130">
        <v>0.89999997615814198</v>
      </c>
      <c r="L130">
        <v>9.8999996185302699</v>
      </c>
      <c r="M130">
        <v>77.099998474121094</v>
      </c>
      <c r="N130">
        <v>32</v>
      </c>
      <c r="O130">
        <v>89.680000305175696</v>
      </c>
      <c r="P130">
        <v>560</v>
      </c>
      <c r="Q130">
        <v>0</v>
      </c>
      <c r="R130">
        <v>0</v>
      </c>
      <c r="S130">
        <v>14.699999809265137</v>
      </c>
      <c r="T130">
        <v>0</v>
      </c>
      <c r="U130">
        <v>0</v>
      </c>
      <c r="V130">
        <v>728</v>
      </c>
      <c r="W130">
        <v>10.1</v>
      </c>
    </row>
    <row r="131" spans="1:23" x14ac:dyDescent="0.25">
      <c r="A131" s="9" t="str">
        <f t="shared" si="2"/>
        <v>IC44-075 A3 AC  Fn=2568N - Fp=3154N - vmax=5.46m/s</v>
      </c>
      <c r="B131" t="s">
        <v>291</v>
      </c>
      <c r="C131">
        <v>3154</v>
      </c>
      <c r="D131">
        <v>55.200000762939403</v>
      </c>
      <c r="E131">
        <v>2568</v>
      </c>
      <c r="F131">
        <v>39.099998474121001</v>
      </c>
      <c r="G131" s="4">
        <f t="shared" si="3"/>
        <v>2568</v>
      </c>
      <c r="H131" s="6">
        <v>6.3259367203588619</v>
      </c>
      <c r="I131" s="7">
        <v>5.46000003814697</v>
      </c>
      <c r="J131">
        <v>19.2000007629394</v>
      </c>
      <c r="K131">
        <v>0.69999998807907104</v>
      </c>
      <c r="L131">
        <v>6.0999999046325595</v>
      </c>
      <c r="M131">
        <v>62.200000762939403</v>
      </c>
      <c r="N131">
        <v>32</v>
      </c>
      <c r="O131">
        <v>65.531997680664006</v>
      </c>
      <c r="P131">
        <v>560</v>
      </c>
      <c r="Q131">
        <v>0</v>
      </c>
      <c r="R131">
        <v>0</v>
      </c>
      <c r="S131">
        <v>14.699999809265137</v>
      </c>
      <c r="T131">
        <v>0</v>
      </c>
      <c r="U131">
        <v>0</v>
      </c>
      <c r="V131">
        <v>728</v>
      </c>
      <c r="W131">
        <v>10.1</v>
      </c>
    </row>
    <row r="132" spans="1:23" x14ac:dyDescent="0.25">
      <c r="A132" s="9" t="str">
        <f t="shared" si="2"/>
        <v>IC44-075 A7     Fn=1651N - Fp=3144N - vmax=7.63m/s</v>
      </c>
      <c r="B132" t="s">
        <v>164</v>
      </c>
      <c r="C132">
        <v>3144</v>
      </c>
      <c r="D132">
        <v>76.400001525878906</v>
      </c>
      <c r="E132">
        <v>1651</v>
      </c>
      <c r="F132">
        <v>31.799999237060501</v>
      </c>
      <c r="G132" s="4">
        <f t="shared" si="3"/>
        <v>1651</v>
      </c>
      <c r="H132" s="6">
        <v>8.9243655749625503</v>
      </c>
      <c r="I132" s="7">
        <v>7.63000011444091</v>
      </c>
      <c r="J132">
        <v>19.2000007629394</v>
      </c>
      <c r="K132">
        <v>0.30000001192092801</v>
      </c>
      <c r="L132">
        <v>3.2999999523162802</v>
      </c>
      <c r="M132">
        <v>44.5</v>
      </c>
      <c r="N132">
        <v>32</v>
      </c>
      <c r="O132">
        <v>51.775001525878899</v>
      </c>
      <c r="P132">
        <v>560</v>
      </c>
      <c r="Q132">
        <v>0</v>
      </c>
      <c r="R132">
        <v>0</v>
      </c>
      <c r="S132">
        <v>14.699999809265137</v>
      </c>
      <c r="T132">
        <v>0</v>
      </c>
      <c r="U132">
        <v>0</v>
      </c>
      <c r="V132">
        <v>728</v>
      </c>
      <c r="W132">
        <v>10.1</v>
      </c>
    </row>
    <row r="133" spans="1:23" x14ac:dyDescent="0.25">
      <c r="A133" s="9" t="str">
        <f t="shared" si="2"/>
        <v>IC44-100 A1     Fn=2296N - Fp=4192N - vmax=0.83m/s</v>
      </c>
      <c r="B133" t="s">
        <v>190</v>
      </c>
      <c r="C133">
        <v>4192</v>
      </c>
      <c r="D133">
        <v>11.1000003814697</v>
      </c>
      <c r="E133">
        <v>2296</v>
      </c>
      <c r="F133">
        <v>4.8000001907348597</v>
      </c>
      <c r="G133" s="4">
        <f t="shared" si="3"/>
        <v>2296</v>
      </c>
      <c r="H133" s="6">
        <v>0.64381646742005227</v>
      </c>
      <c r="I133" s="7">
        <v>0.82999998331069902</v>
      </c>
      <c r="J133">
        <v>25</v>
      </c>
      <c r="K133">
        <v>17.600000381469702</v>
      </c>
      <c r="L133">
        <v>208.19999694824202</v>
      </c>
      <c r="M133">
        <v>411.20001220703102</v>
      </c>
      <c r="N133">
        <v>32</v>
      </c>
      <c r="O133">
        <v>478.42001342773398</v>
      </c>
      <c r="P133">
        <v>560</v>
      </c>
      <c r="Q133">
        <v>0</v>
      </c>
      <c r="R133">
        <v>0</v>
      </c>
      <c r="S133">
        <v>19.600000381469727</v>
      </c>
      <c r="T133">
        <v>0</v>
      </c>
      <c r="U133">
        <v>0</v>
      </c>
      <c r="V133">
        <v>728</v>
      </c>
      <c r="W133">
        <v>12.7</v>
      </c>
    </row>
    <row r="134" spans="1:23" x14ac:dyDescent="0.25">
      <c r="A134" s="9" t="str">
        <f t="shared" si="2"/>
        <v>IC44-100 A1 AC  Fn=3457N - Fp=4202N - vmax=1.02m/s</v>
      </c>
      <c r="B134" t="s">
        <v>292</v>
      </c>
      <c r="C134">
        <v>4202</v>
      </c>
      <c r="D134">
        <v>13.800000190734799</v>
      </c>
      <c r="E134">
        <v>3457</v>
      </c>
      <c r="F134">
        <v>9.8999996185302699</v>
      </c>
      <c r="G134" s="4">
        <f t="shared" si="3"/>
        <v>3457</v>
      </c>
      <c r="H134" s="6">
        <v>0.81270958706512075</v>
      </c>
      <c r="I134" s="7">
        <v>1.0199999809265099</v>
      </c>
      <c r="J134">
        <v>25</v>
      </c>
      <c r="K134">
        <v>14.1000003814697</v>
      </c>
      <c r="L134">
        <v>128.19999694824199</v>
      </c>
      <c r="M134">
        <v>331.5</v>
      </c>
      <c r="N134">
        <v>32</v>
      </c>
      <c r="O134">
        <v>349.16000366210898</v>
      </c>
      <c r="P134">
        <v>560</v>
      </c>
      <c r="Q134">
        <v>0</v>
      </c>
      <c r="R134">
        <v>0</v>
      </c>
      <c r="S134">
        <v>19.600000381469727</v>
      </c>
      <c r="T134">
        <v>0</v>
      </c>
      <c r="U134">
        <v>0</v>
      </c>
      <c r="V134">
        <v>728</v>
      </c>
      <c r="W134">
        <v>12.7</v>
      </c>
    </row>
    <row r="135" spans="1:23" x14ac:dyDescent="0.25">
      <c r="A135" s="9" t="str">
        <f t="shared" si="2"/>
        <v>IC44-100 A2     Fn=2296N - Fp=4192N - vmax=1.65m/s</v>
      </c>
      <c r="B135" t="s">
        <v>191</v>
      </c>
      <c r="C135">
        <v>4192</v>
      </c>
      <c r="D135">
        <v>22.100000381469702</v>
      </c>
      <c r="E135">
        <v>2296</v>
      </c>
      <c r="F135">
        <v>9.5</v>
      </c>
      <c r="G135" s="4">
        <f t="shared" si="3"/>
        <v>2296</v>
      </c>
      <c r="H135" s="6">
        <v>1.6766709918337803</v>
      </c>
      <c r="I135" s="7">
        <v>1.6499999761581401</v>
      </c>
      <c r="J135">
        <v>25</v>
      </c>
      <c r="K135">
        <v>4.4000000953674299</v>
      </c>
      <c r="L135">
        <v>52.099998474121001</v>
      </c>
      <c r="M135">
        <v>205.600006103515</v>
      </c>
      <c r="N135">
        <v>32</v>
      </c>
      <c r="O135">
        <v>239.21000671386699</v>
      </c>
      <c r="P135">
        <v>560</v>
      </c>
      <c r="Q135">
        <v>0</v>
      </c>
      <c r="R135">
        <v>0</v>
      </c>
      <c r="S135">
        <v>19.600000381469727</v>
      </c>
      <c r="T135">
        <v>0</v>
      </c>
      <c r="U135">
        <v>0</v>
      </c>
      <c r="V135">
        <v>728</v>
      </c>
      <c r="W135">
        <v>12.7</v>
      </c>
    </row>
    <row r="136" spans="1:23" x14ac:dyDescent="0.25">
      <c r="A136" s="9" t="str">
        <f t="shared" si="2"/>
        <v>IC44-100 A2 AC  Fn=3457N - Fp=4202N - vmax=2.05m/s</v>
      </c>
      <c r="B136" t="s">
        <v>293</v>
      </c>
      <c r="C136">
        <v>4202</v>
      </c>
      <c r="D136">
        <v>27.5</v>
      </c>
      <c r="E136">
        <v>3457</v>
      </c>
      <c r="F136">
        <v>19.799999237060501</v>
      </c>
      <c r="G136" s="4">
        <f t="shared" si="3"/>
        <v>3457</v>
      </c>
      <c r="H136" s="6">
        <v>2.1232685110092731</v>
      </c>
      <c r="I136" s="7">
        <v>2.0499999523162802</v>
      </c>
      <c r="J136">
        <v>25</v>
      </c>
      <c r="K136">
        <v>3.5</v>
      </c>
      <c r="L136">
        <v>32.099998474120994</v>
      </c>
      <c r="M136">
        <v>165.69999694824199</v>
      </c>
      <c r="N136">
        <v>32</v>
      </c>
      <c r="O136">
        <v>174.58000183105401</v>
      </c>
      <c r="P136">
        <v>560</v>
      </c>
      <c r="Q136">
        <v>0</v>
      </c>
      <c r="R136">
        <v>0</v>
      </c>
      <c r="S136">
        <v>19.600000381469727</v>
      </c>
      <c r="T136">
        <v>0</v>
      </c>
      <c r="U136">
        <v>0</v>
      </c>
      <c r="V136">
        <v>728</v>
      </c>
      <c r="W136">
        <v>12.7</v>
      </c>
    </row>
    <row r="137" spans="1:23" x14ac:dyDescent="0.25">
      <c r="A137" s="9" t="str">
        <f t="shared" si="2"/>
        <v>IC44-100 A3     Fn=2296N - Fp=4192N - vmax=3.30m/s</v>
      </c>
      <c r="B137" t="s">
        <v>192</v>
      </c>
      <c r="C137">
        <v>4192</v>
      </c>
      <c r="D137">
        <v>44.099998474121001</v>
      </c>
      <c r="E137">
        <v>2296</v>
      </c>
      <c r="F137">
        <v>19</v>
      </c>
      <c r="G137" s="4">
        <f t="shared" si="3"/>
        <v>2296</v>
      </c>
      <c r="H137" s="6">
        <v>3.7122137001786135</v>
      </c>
      <c r="I137" s="7">
        <v>3.2999999523162802</v>
      </c>
      <c r="J137">
        <v>25</v>
      </c>
      <c r="K137">
        <v>1.1000000238418499</v>
      </c>
      <c r="L137">
        <v>13</v>
      </c>
      <c r="M137">
        <v>102.800003051757</v>
      </c>
      <c r="N137">
        <v>32</v>
      </c>
      <c r="O137">
        <v>119.605003356933</v>
      </c>
      <c r="P137">
        <v>560</v>
      </c>
      <c r="Q137">
        <v>0</v>
      </c>
      <c r="R137">
        <v>0</v>
      </c>
      <c r="S137">
        <v>19.600000381469727</v>
      </c>
      <c r="T137">
        <v>0</v>
      </c>
      <c r="U137">
        <v>0</v>
      </c>
      <c r="V137">
        <v>728</v>
      </c>
      <c r="W137">
        <v>12.7</v>
      </c>
    </row>
    <row r="138" spans="1:23" x14ac:dyDescent="0.25">
      <c r="A138" s="9" t="str">
        <f t="shared" si="2"/>
        <v>IC44-100 A3 AC  Fn=3457N - Fp=4202N - vmax=4.09m/s</v>
      </c>
      <c r="B138" t="s">
        <v>294</v>
      </c>
      <c r="C138">
        <v>4202</v>
      </c>
      <c r="D138">
        <v>55.099998474121001</v>
      </c>
      <c r="E138">
        <v>3457</v>
      </c>
      <c r="F138">
        <v>39.5</v>
      </c>
      <c r="G138" s="4">
        <f t="shared" si="3"/>
        <v>3457</v>
      </c>
      <c r="H138" s="6">
        <v>4.6816372415472429</v>
      </c>
      <c r="I138" s="7">
        <v>4.0900001525878897</v>
      </c>
      <c r="J138">
        <v>25</v>
      </c>
      <c r="K138">
        <v>0.89999997615814198</v>
      </c>
      <c r="L138">
        <v>8</v>
      </c>
      <c r="M138">
        <v>82.900001525878906</v>
      </c>
      <c r="N138">
        <v>32</v>
      </c>
      <c r="O138">
        <v>87.290000915527301</v>
      </c>
      <c r="P138">
        <v>560</v>
      </c>
      <c r="Q138">
        <v>0</v>
      </c>
      <c r="R138">
        <v>0</v>
      </c>
      <c r="S138">
        <v>19.600000381469727</v>
      </c>
      <c r="T138">
        <v>0</v>
      </c>
      <c r="U138">
        <v>0</v>
      </c>
      <c r="V138">
        <v>728</v>
      </c>
      <c r="W138">
        <v>12.7</v>
      </c>
    </row>
    <row r="139" spans="1:23" x14ac:dyDescent="0.25">
      <c r="A139" s="9" t="str">
        <f t="shared" ref="A139:A202" si="4">_xlfn.CONCAT(B139,REPT(" ",16-LEN(B139)),"Fn=",TEXT(G139,"0000"),"N - Fp=",TEXT(C139,"0000"),"N - vmax=",TEXT(I139,"0.00"),"m/s")</f>
        <v>IC44-100 A7     Fn=2296N - Fp=4192N - vmax=5.72m/s</v>
      </c>
      <c r="B139" t="s">
        <v>193</v>
      </c>
      <c r="C139">
        <v>4192</v>
      </c>
      <c r="D139">
        <v>76.400001525878906</v>
      </c>
      <c r="E139">
        <v>2296</v>
      </c>
      <c r="F139">
        <v>33</v>
      </c>
      <c r="G139" s="4">
        <f t="shared" ref="G139:G202" si="5">E139</f>
        <v>2296</v>
      </c>
      <c r="H139" s="6">
        <v>6.6706328446041914</v>
      </c>
      <c r="I139" s="7">
        <v>5.7199997901916504</v>
      </c>
      <c r="J139">
        <v>25</v>
      </c>
      <c r="K139">
        <v>0.40000000596046398</v>
      </c>
      <c r="L139">
        <v>4.3000001907348606</v>
      </c>
      <c r="M139">
        <v>59.299999237060497</v>
      </c>
      <c r="N139">
        <v>32</v>
      </c>
      <c r="O139">
        <v>69.065002441406193</v>
      </c>
      <c r="P139">
        <v>560</v>
      </c>
      <c r="Q139">
        <v>0</v>
      </c>
      <c r="R139">
        <v>0</v>
      </c>
      <c r="S139">
        <v>19.600000381469727</v>
      </c>
      <c r="T139">
        <v>0</v>
      </c>
      <c r="U139">
        <v>0</v>
      </c>
      <c r="V139">
        <v>728</v>
      </c>
      <c r="W139">
        <v>12.7</v>
      </c>
    </row>
    <row r="140" spans="1:23" x14ac:dyDescent="0.25">
      <c r="A140" s="9" t="str">
        <f t="shared" si="4"/>
        <v>IC44-150 A1     Fn=3445N - Fp=6289N - vmax=0.55m/s</v>
      </c>
      <c r="B140" t="s">
        <v>218</v>
      </c>
      <c r="C140">
        <v>6289</v>
      </c>
      <c r="D140">
        <v>11.1000003814697</v>
      </c>
      <c r="E140">
        <v>3445</v>
      </c>
      <c r="F140">
        <v>4.8000001907348597</v>
      </c>
      <c r="G140" s="4">
        <f t="shared" si="5"/>
        <v>3445</v>
      </c>
      <c r="H140" s="6">
        <v>0.31482547460348109</v>
      </c>
      <c r="I140" s="7">
        <v>0.55000001192092896</v>
      </c>
      <c r="J140">
        <v>36.200000762939403</v>
      </c>
      <c r="K140">
        <v>24.7000007629394</v>
      </c>
      <c r="L140">
        <v>309.39999389648398</v>
      </c>
      <c r="M140">
        <v>616.79998779296795</v>
      </c>
      <c r="N140">
        <v>32</v>
      </c>
      <c r="O140">
        <v>717.63000488281205</v>
      </c>
      <c r="P140">
        <v>560</v>
      </c>
      <c r="Q140">
        <v>0</v>
      </c>
      <c r="R140">
        <v>0</v>
      </c>
      <c r="S140">
        <v>29.399999618530273</v>
      </c>
      <c r="T140">
        <v>0</v>
      </c>
      <c r="U140">
        <v>0</v>
      </c>
      <c r="V140">
        <v>728</v>
      </c>
      <c r="W140">
        <v>20.7</v>
      </c>
    </row>
    <row r="141" spans="1:23" x14ac:dyDescent="0.25">
      <c r="A141" s="9" t="str">
        <f t="shared" si="4"/>
        <v>IC44-150 A1 AC  Fn=5133N - Fp=0603N - vmax=0.68m/s</v>
      </c>
      <c r="B141" t="s">
        <v>295</v>
      </c>
      <c r="C141">
        <v>603</v>
      </c>
      <c r="D141">
        <v>13.800000190734799</v>
      </c>
      <c r="E141">
        <v>5133</v>
      </c>
      <c r="F141">
        <v>9.8000001907348597</v>
      </c>
      <c r="G141" s="4">
        <f t="shared" si="5"/>
        <v>5133</v>
      </c>
      <c r="H141" s="6">
        <v>0.39665572880974298</v>
      </c>
      <c r="I141" s="7">
        <v>0.68000000715255704</v>
      </c>
      <c r="J141">
        <v>36.200000762939403</v>
      </c>
      <c r="K141">
        <v>19.799999237060501</v>
      </c>
      <c r="L141">
        <v>190.80000305175702</v>
      </c>
      <c r="M141">
        <v>497.20001220703102</v>
      </c>
      <c r="N141">
        <v>32</v>
      </c>
      <c r="O141">
        <v>523.739990234375</v>
      </c>
      <c r="P141">
        <v>560</v>
      </c>
      <c r="Q141">
        <v>0</v>
      </c>
      <c r="R141">
        <v>0</v>
      </c>
      <c r="S141">
        <v>29.399999618530273</v>
      </c>
      <c r="T141">
        <v>0</v>
      </c>
      <c r="U141">
        <v>0</v>
      </c>
      <c r="V141">
        <v>728</v>
      </c>
      <c r="W141">
        <v>20.7</v>
      </c>
    </row>
    <row r="142" spans="1:23" x14ac:dyDescent="0.25">
      <c r="A142" s="9" t="str">
        <f t="shared" si="4"/>
        <v>IC44-150 A2     Fn=3445N - Fp=6289N - vmax=1.10m/s</v>
      </c>
      <c r="B142" t="s">
        <v>219</v>
      </c>
      <c r="C142">
        <v>6289</v>
      </c>
      <c r="D142">
        <v>22.100000381469702</v>
      </c>
      <c r="E142">
        <v>3445</v>
      </c>
      <c r="F142">
        <v>9.6000003814697195</v>
      </c>
      <c r="G142" s="4">
        <f t="shared" si="5"/>
        <v>3445</v>
      </c>
      <c r="H142" s="6">
        <v>1.0199636586867264</v>
      </c>
      <c r="I142" s="7">
        <v>1.1000000238418499</v>
      </c>
      <c r="J142">
        <v>36.200000762939403</v>
      </c>
      <c r="K142">
        <v>6.1999998092651296</v>
      </c>
      <c r="L142">
        <v>77.400001525878906</v>
      </c>
      <c r="M142">
        <v>308.39999389648398</v>
      </c>
      <c r="N142">
        <v>32</v>
      </c>
      <c r="O142">
        <v>358.81500244140602</v>
      </c>
      <c r="P142">
        <v>560</v>
      </c>
      <c r="Q142">
        <v>0</v>
      </c>
      <c r="R142">
        <v>0</v>
      </c>
      <c r="S142">
        <v>29.399999618530273</v>
      </c>
      <c r="T142">
        <v>0</v>
      </c>
      <c r="U142">
        <v>0</v>
      </c>
      <c r="V142">
        <v>728</v>
      </c>
      <c r="W142">
        <v>20.7</v>
      </c>
    </row>
    <row r="143" spans="1:23" x14ac:dyDescent="0.25">
      <c r="A143" s="9" t="str">
        <f t="shared" si="4"/>
        <v>IC44-150 A2 AC  Fn=5133N - Fp=6303N - vmax=1.37m/s</v>
      </c>
      <c r="B143" t="s">
        <v>296</v>
      </c>
      <c r="C143">
        <v>6303</v>
      </c>
      <c r="D143">
        <v>27.600000381469702</v>
      </c>
      <c r="E143">
        <v>5133</v>
      </c>
      <c r="F143">
        <v>19.600000381469702</v>
      </c>
      <c r="G143" s="4">
        <f t="shared" si="5"/>
        <v>5133</v>
      </c>
      <c r="H143" s="6">
        <v>1.2815294378504678</v>
      </c>
      <c r="I143" s="7">
        <v>1.37000000476837</v>
      </c>
      <c r="J143">
        <v>36.200000762939403</v>
      </c>
      <c r="K143">
        <v>5</v>
      </c>
      <c r="L143">
        <v>47.700000762939396</v>
      </c>
      <c r="M143">
        <v>248.600006103515</v>
      </c>
      <c r="N143">
        <v>32</v>
      </c>
      <c r="O143">
        <v>261.86999511718699</v>
      </c>
      <c r="P143">
        <v>560</v>
      </c>
      <c r="Q143">
        <v>0</v>
      </c>
      <c r="R143">
        <v>0</v>
      </c>
      <c r="S143">
        <v>29.399999618530273</v>
      </c>
      <c r="T143">
        <v>0</v>
      </c>
      <c r="U143">
        <v>0</v>
      </c>
      <c r="V143">
        <v>728</v>
      </c>
      <c r="W143">
        <v>20.7</v>
      </c>
    </row>
    <row r="144" spans="1:23" x14ac:dyDescent="0.25">
      <c r="A144" s="9" t="str">
        <f t="shared" si="4"/>
        <v>IC44-150 A3     Fn=3445N - Fp=6289N - vmax=2.20m/s</v>
      </c>
      <c r="B144" t="s">
        <v>220</v>
      </c>
      <c r="C144">
        <v>6289</v>
      </c>
      <c r="D144">
        <v>44.099998474121001</v>
      </c>
      <c r="E144">
        <v>3445</v>
      </c>
      <c r="F144">
        <v>19.2000007629394</v>
      </c>
      <c r="G144" s="4">
        <f t="shared" si="5"/>
        <v>3445</v>
      </c>
      <c r="H144" s="6">
        <v>2.4008005221353605</v>
      </c>
      <c r="I144" s="7">
        <v>2.20000004768371</v>
      </c>
      <c r="J144">
        <v>36.200000762939403</v>
      </c>
      <c r="K144">
        <v>1.5</v>
      </c>
      <c r="L144">
        <v>19.299999237060501</v>
      </c>
      <c r="M144">
        <v>154.19999694824199</v>
      </c>
      <c r="N144">
        <v>32</v>
      </c>
      <c r="O144">
        <v>179.45500183105401</v>
      </c>
      <c r="P144">
        <v>560</v>
      </c>
      <c r="Q144">
        <v>0</v>
      </c>
      <c r="R144">
        <v>0</v>
      </c>
      <c r="S144">
        <v>29.399999618530273</v>
      </c>
      <c r="T144">
        <v>0</v>
      </c>
      <c r="U144">
        <v>0</v>
      </c>
      <c r="V144">
        <v>728</v>
      </c>
      <c r="W144">
        <v>20.7</v>
      </c>
    </row>
    <row r="145" spans="1:23" x14ac:dyDescent="0.25">
      <c r="A145" s="9" t="str">
        <f t="shared" si="4"/>
        <v>IC44-150 A3 AC  Fn=5133N - Fp=6303N - vmax=2.73m/s</v>
      </c>
      <c r="B145" t="s">
        <v>297</v>
      </c>
      <c r="C145">
        <v>6303</v>
      </c>
      <c r="D145">
        <v>55.299999237060497</v>
      </c>
      <c r="E145">
        <v>5133</v>
      </c>
      <c r="F145">
        <v>39.200000762939403</v>
      </c>
      <c r="G145" s="4">
        <f t="shared" si="5"/>
        <v>5133</v>
      </c>
      <c r="H145" s="6">
        <v>3.0247827586841458</v>
      </c>
      <c r="I145" s="7">
        <v>2.7300000190734801</v>
      </c>
      <c r="J145">
        <v>36.200000762939403</v>
      </c>
      <c r="K145">
        <v>1.20000004768371</v>
      </c>
      <c r="L145">
        <v>11.899999618530201</v>
      </c>
      <c r="M145">
        <v>124.300003051757</v>
      </c>
      <c r="N145">
        <v>32</v>
      </c>
      <c r="O145">
        <v>130.97799682617099</v>
      </c>
      <c r="P145">
        <v>560</v>
      </c>
      <c r="Q145">
        <v>0</v>
      </c>
      <c r="R145">
        <v>0</v>
      </c>
      <c r="S145">
        <v>29.399999618530273</v>
      </c>
      <c r="T145">
        <v>0</v>
      </c>
      <c r="U145">
        <v>0</v>
      </c>
      <c r="V145">
        <v>728</v>
      </c>
      <c r="W145">
        <v>20.7</v>
      </c>
    </row>
    <row r="146" spans="1:23" x14ac:dyDescent="0.25">
      <c r="A146" s="9" t="str">
        <f t="shared" si="4"/>
        <v>IC44-150 A7     Fn=3445N - Fp=6289N - vmax=3.81m/s</v>
      </c>
      <c r="B146" t="s">
        <v>221</v>
      </c>
      <c r="C146">
        <v>6289</v>
      </c>
      <c r="D146">
        <v>76.400001525878906</v>
      </c>
      <c r="E146">
        <v>3445</v>
      </c>
      <c r="F146">
        <v>33.200000762939403</v>
      </c>
      <c r="G146" s="4">
        <f t="shared" si="5"/>
        <v>3445</v>
      </c>
      <c r="H146" s="6">
        <v>4.398264713520077</v>
      </c>
      <c r="I146" s="7">
        <v>3.8099999427795401</v>
      </c>
      <c r="J146">
        <v>36.200000762939403</v>
      </c>
      <c r="K146">
        <v>0.5</v>
      </c>
      <c r="L146">
        <v>6.4000000953674308</v>
      </c>
      <c r="M146">
        <v>89</v>
      </c>
      <c r="N146">
        <v>32</v>
      </c>
      <c r="O146">
        <v>103.550003051757</v>
      </c>
      <c r="P146">
        <v>560</v>
      </c>
      <c r="Q146">
        <v>0</v>
      </c>
      <c r="R146">
        <v>0</v>
      </c>
      <c r="S146">
        <v>29.399999618530273</v>
      </c>
      <c r="T146">
        <v>0</v>
      </c>
      <c r="U146">
        <v>0</v>
      </c>
      <c r="V146">
        <v>728</v>
      </c>
      <c r="W146">
        <v>20.7</v>
      </c>
    </row>
    <row r="147" spans="1:23" x14ac:dyDescent="0.25">
      <c r="A147" s="9" t="str">
        <f t="shared" si="4"/>
        <v>IC44-200 A1     Fn=4786N - Fp=8388N - vmax=0.41m/s</v>
      </c>
      <c r="B147" t="s">
        <v>231</v>
      </c>
      <c r="C147">
        <v>8388</v>
      </c>
      <c r="D147">
        <v>11.1000003814697</v>
      </c>
      <c r="E147">
        <v>4786</v>
      </c>
      <c r="F147">
        <v>5</v>
      </c>
      <c r="G147" s="4">
        <f t="shared" si="5"/>
        <v>4786</v>
      </c>
      <c r="H147" s="6">
        <v>0.14068481210260658</v>
      </c>
      <c r="I147" s="7">
        <v>0.40999999642372098</v>
      </c>
      <c r="J147">
        <v>47.400001525878899</v>
      </c>
      <c r="K147">
        <v>31.799999237060501</v>
      </c>
      <c r="L147">
        <v>410.39999389648403</v>
      </c>
      <c r="M147">
        <v>822.70001220703102</v>
      </c>
      <c r="N147">
        <v>32</v>
      </c>
      <c r="O147">
        <v>957.219970703125</v>
      </c>
      <c r="P147">
        <v>560</v>
      </c>
      <c r="Q147">
        <v>0</v>
      </c>
      <c r="R147">
        <v>0</v>
      </c>
      <c r="S147">
        <v>39.400001525878906</v>
      </c>
      <c r="T147">
        <v>0</v>
      </c>
      <c r="U147">
        <v>0</v>
      </c>
      <c r="V147">
        <v>728</v>
      </c>
      <c r="W147">
        <v>26.8</v>
      </c>
    </row>
    <row r="148" spans="1:23" x14ac:dyDescent="0.25">
      <c r="A148" s="9" t="str">
        <f t="shared" si="4"/>
        <v>IC44-200 A1 AC  Fn=6916N - Fp=8407N - vmax=0.51m/s</v>
      </c>
      <c r="B148" t="s">
        <v>298</v>
      </c>
      <c r="C148">
        <v>8407</v>
      </c>
      <c r="D148">
        <v>13.800000190734799</v>
      </c>
      <c r="E148">
        <v>6916</v>
      </c>
      <c r="F148">
        <v>9.8999996185302699</v>
      </c>
      <c r="G148" s="4">
        <f t="shared" si="5"/>
        <v>6916</v>
      </c>
      <c r="H148" s="6">
        <v>0.1774532654733007</v>
      </c>
      <c r="I148" s="7">
        <v>0.50999999046325595</v>
      </c>
      <c r="J148">
        <v>47.400001525878899</v>
      </c>
      <c r="K148">
        <v>25.5</v>
      </c>
      <c r="L148">
        <v>253.10000610351503</v>
      </c>
      <c r="M148">
        <v>663.20001220703102</v>
      </c>
      <c r="N148">
        <v>32</v>
      </c>
      <c r="O148">
        <v>698.57800292968705</v>
      </c>
      <c r="P148">
        <v>560</v>
      </c>
      <c r="Q148">
        <v>0</v>
      </c>
      <c r="R148">
        <v>0</v>
      </c>
      <c r="S148">
        <v>39.400001525878906</v>
      </c>
      <c r="T148">
        <v>0</v>
      </c>
      <c r="U148">
        <v>0</v>
      </c>
      <c r="V148">
        <v>728</v>
      </c>
      <c r="W148">
        <v>26.8</v>
      </c>
    </row>
    <row r="149" spans="1:23" x14ac:dyDescent="0.25">
      <c r="A149" s="9" t="str">
        <f t="shared" si="4"/>
        <v>IC44-200 A2     Fn=4786N - Fp=8388N - vmax=0.83m/s</v>
      </c>
      <c r="B149" t="s">
        <v>232</v>
      </c>
      <c r="C149">
        <v>8388</v>
      </c>
      <c r="D149">
        <v>22.100000381469702</v>
      </c>
      <c r="E149">
        <v>4786</v>
      </c>
      <c r="F149">
        <v>10</v>
      </c>
      <c r="G149" s="4">
        <f t="shared" si="5"/>
        <v>4786</v>
      </c>
      <c r="H149" s="6">
        <v>0.68595701834965161</v>
      </c>
      <c r="I149" s="7">
        <v>0.82999998331069902</v>
      </c>
      <c r="J149">
        <v>47.400001525878899</v>
      </c>
      <c r="K149">
        <v>8</v>
      </c>
      <c r="L149">
        <v>102.59999847412101</v>
      </c>
      <c r="M149">
        <v>411.39999389648398</v>
      </c>
      <c r="N149">
        <v>32</v>
      </c>
      <c r="O149">
        <v>478.60998535156199</v>
      </c>
      <c r="P149">
        <v>560</v>
      </c>
      <c r="Q149">
        <v>0</v>
      </c>
      <c r="R149">
        <v>0</v>
      </c>
      <c r="S149">
        <v>39.400001525878906</v>
      </c>
      <c r="T149">
        <v>0</v>
      </c>
      <c r="U149">
        <v>0</v>
      </c>
      <c r="V149">
        <v>728</v>
      </c>
      <c r="W149">
        <v>26.8</v>
      </c>
    </row>
    <row r="150" spans="1:23" x14ac:dyDescent="0.25">
      <c r="A150" s="9" t="str">
        <f t="shared" si="4"/>
        <v>IC44-200 A2 AC  Fn=6916N - Fp=8407N - vmax=1.02m/s</v>
      </c>
      <c r="B150" t="s">
        <v>299</v>
      </c>
      <c r="C150">
        <v>8407</v>
      </c>
      <c r="D150">
        <v>27.600000381469702</v>
      </c>
      <c r="E150">
        <v>6916</v>
      </c>
      <c r="F150">
        <v>19.799999237060501</v>
      </c>
      <c r="G150" s="4">
        <f t="shared" si="5"/>
        <v>6916</v>
      </c>
      <c r="H150" s="6">
        <v>0.86294515968817287</v>
      </c>
      <c r="I150" s="7">
        <v>1.0199999809265099</v>
      </c>
      <c r="J150">
        <v>47.400001525878899</v>
      </c>
      <c r="K150">
        <v>6.4000000953674299</v>
      </c>
      <c r="L150">
        <v>63.299999237060504</v>
      </c>
      <c r="M150">
        <v>331.600006103515</v>
      </c>
      <c r="N150">
        <v>32</v>
      </c>
      <c r="O150">
        <v>349.33200073242102</v>
      </c>
      <c r="P150">
        <v>560</v>
      </c>
      <c r="Q150">
        <v>0</v>
      </c>
      <c r="R150">
        <v>0</v>
      </c>
      <c r="S150">
        <v>39.400001525878906</v>
      </c>
      <c r="T150">
        <v>0</v>
      </c>
      <c r="U150">
        <v>0</v>
      </c>
      <c r="V150">
        <v>728</v>
      </c>
      <c r="W150">
        <v>26.8</v>
      </c>
    </row>
    <row r="151" spans="1:23" x14ac:dyDescent="0.25">
      <c r="A151" s="9" t="str">
        <f t="shared" si="4"/>
        <v>IC44-200 A3     Fn=4786N - Fp=8388N - vmax=1.65m/s</v>
      </c>
      <c r="B151" t="s">
        <v>233</v>
      </c>
      <c r="C151">
        <v>8388</v>
      </c>
      <c r="D151">
        <v>44.099998474121001</v>
      </c>
      <c r="E151">
        <v>4786</v>
      </c>
      <c r="F151">
        <v>20</v>
      </c>
      <c r="G151" s="4">
        <f t="shared" si="5"/>
        <v>4786</v>
      </c>
      <c r="H151" s="6">
        <v>1.7198760829745159</v>
      </c>
      <c r="I151" s="7">
        <v>1.6499999761581401</v>
      </c>
      <c r="J151">
        <v>47.400001525878899</v>
      </c>
      <c r="K151">
        <v>2</v>
      </c>
      <c r="L151">
        <v>25.7000007629394</v>
      </c>
      <c r="M151">
        <v>205.69999694824199</v>
      </c>
      <c r="N151">
        <v>32</v>
      </c>
      <c r="O151">
        <v>239.30499267578099</v>
      </c>
      <c r="P151">
        <v>560</v>
      </c>
      <c r="Q151">
        <v>0</v>
      </c>
      <c r="R151">
        <v>0</v>
      </c>
      <c r="S151">
        <v>39.400001525878906</v>
      </c>
      <c r="T151">
        <v>0</v>
      </c>
      <c r="U151">
        <v>0</v>
      </c>
      <c r="V151">
        <v>728</v>
      </c>
      <c r="W151">
        <v>26.8</v>
      </c>
    </row>
    <row r="152" spans="1:23" x14ac:dyDescent="0.25">
      <c r="A152" s="9" t="str">
        <f t="shared" si="4"/>
        <v>IC44-200 A3 AC  Fn=6916N - Fp=8407N - vmax=2.05m/s</v>
      </c>
      <c r="B152" t="s">
        <v>300</v>
      </c>
      <c r="C152">
        <v>8407</v>
      </c>
      <c r="D152">
        <v>55.200000762939403</v>
      </c>
      <c r="E152">
        <v>6916</v>
      </c>
      <c r="F152">
        <v>39.599998474121001</v>
      </c>
      <c r="G152" s="4">
        <f t="shared" si="5"/>
        <v>6916</v>
      </c>
      <c r="H152" s="6">
        <v>2.1694730301778318</v>
      </c>
      <c r="I152" s="7">
        <v>2.0499999523162802</v>
      </c>
      <c r="J152">
        <v>47.400001525878899</v>
      </c>
      <c r="K152">
        <v>1.6000000238418499</v>
      </c>
      <c r="L152">
        <v>15.800000190734801</v>
      </c>
      <c r="M152">
        <v>165.80000305175699</v>
      </c>
      <c r="N152">
        <v>32</v>
      </c>
      <c r="O152">
        <v>174.66600036621</v>
      </c>
      <c r="P152">
        <v>560</v>
      </c>
      <c r="Q152">
        <v>0</v>
      </c>
      <c r="R152">
        <v>0</v>
      </c>
      <c r="S152">
        <v>39.400001525878906</v>
      </c>
      <c r="T152">
        <v>0</v>
      </c>
      <c r="U152">
        <v>0</v>
      </c>
      <c r="V152">
        <v>728</v>
      </c>
      <c r="W152">
        <v>26.8</v>
      </c>
    </row>
    <row r="153" spans="1:23" x14ac:dyDescent="0.25">
      <c r="A153" s="9" t="str">
        <f t="shared" si="4"/>
        <v>IC44-200 A7     Fn=4786N - Fp=8388N - vmax=2.86m/s</v>
      </c>
      <c r="B153" t="s">
        <v>234</v>
      </c>
      <c r="C153">
        <v>8388</v>
      </c>
      <c r="D153">
        <v>76.400001525878906</v>
      </c>
      <c r="E153">
        <v>4786</v>
      </c>
      <c r="F153">
        <v>34.599998474121001</v>
      </c>
      <c r="G153" s="4">
        <f t="shared" si="5"/>
        <v>4786</v>
      </c>
      <c r="H153" s="6">
        <v>3.1941745172432605</v>
      </c>
      <c r="I153" s="7">
        <v>2.8599998950958199</v>
      </c>
      <c r="J153">
        <v>47.400001525878899</v>
      </c>
      <c r="K153">
        <v>0.69999998807907104</v>
      </c>
      <c r="L153">
        <v>8.6000003814697212</v>
      </c>
      <c r="M153">
        <v>118.699996948242</v>
      </c>
      <c r="N153">
        <v>32</v>
      </c>
      <c r="O153">
        <v>138.13000488281199</v>
      </c>
      <c r="P153">
        <v>560</v>
      </c>
      <c r="Q153">
        <v>0</v>
      </c>
      <c r="R153">
        <v>0</v>
      </c>
      <c r="S153">
        <v>39.400001525878906</v>
      </c>
      <c r="T153">
        <v>0</v>
      </c>
      <c r="U153">
        <v>0</v>
      </c>
      <c r="V153">
        <v>728</v>
      </c>
      <c r="W153">
        <v>26.8</v>
      </c>
    </row>
    <row r="154" spans="1:23" x14ac:dyDescent="0.25">
      <c r="A154" s="9" t="str">
        <f t="shared" si="4"/>
        <v>ICD05-030 A1    Fn=0057N - Fp=0165N - vmax=8.00m/s</v>
      </c>
      <c r="B154" t="s">
        <v>108</v>
      </c>
      <c r="C154">
        <v>165</v>
      </c>
      <c r="D154">
        <v>7.9000000953674299</v>
      </c>
      <c r="E154">
        <v>57</v>
      </c>
      <c r="F154">
        <v>2.0999999046325599</v>
      </c>
      <c r="G154" s="4">
        <f t="shared" si="5"/>
        <v>57</v>
      </c>
      <c r="H154" s="6">
        <v>11.959205148469733</v>
      </c>
      <c r="I154" s="7">
        <v>8</v>
      </c>
      <c r="J154">
        <v>0.62000000476837103</v>
      </c>
      <c r="K154">
        <v>3.20000004768371</v>
      </c>
      <c r="L154">
        <v>9.1000003814697212</v>
      </c>
      <c r="M154">
        <v>21.799999237060501</v>
      </c>
      <c r="N154">
        <v>32</v>
      </c>
      <c r="O154">
        <v>26.7000007629394</v>
      </c>
      <c r="P154">
        <v>325</v>
      </c>
      <c r="Q154">
        <v>0</v>
      </c>
      <c r="R154">
        <v>0</v>
      </c>
      <c r="S154">
        <v>0.53</v>
      </c>
      <c r="T154">
        <v>0</v>
      </c>
      <c r="U154">
        <v>0</v>
      </c>
      <c r="V154">
        <v>99</v>
      </c>
      <c r="W154">
        <v>2.7</v>
      </c>
    </row>
    <row r="155" spans="1:23" x14ac:dyDescent="0.25">
      <c r="A155" s="9" t="str">
        <f t="shared" si="4"/>
        <v>ICD05-030 A5    Fn=0057N - Fp=0165N - vmax=8.00m/s</v>
      </c>
      <c r="B155" t="s">
        <v>109</v>
      </c>
      <c r="C155">
        <v>165</v>
      </c>
      <c r="D155">
        <v>13.699999809265099</v>
      </c>
      <c r="E155">
        <v>57</v>
      </c>
      <c r="F155">
        <v>3.70000004768371</v>
      </c>
      <c r="G155" s="4">
        <f t="shared" si="5"/>
        <v>57</v>
      </c>
      <c r="H155" s="6">
        <v>21.529916872127746</v>
      </c>
      <c r="I155" s="7">
        <v>8</v>
      </c>
      <c r="J155">
        <v>0.62000000476837103</v>
      </c>
      <c r="K155">
        <v>1.1000000238418499</v>
      </c>
      <c r="L155">
        <v>3</v>
      </c>
      <c r="M155">
        <v>12.6000003814697</v>
      </c>
      <c r="N155">
        <v>32</v>
      </c>
      <c r="O155">
        <v>15.399999618530201</v>
      </c>
      <c r="P155">
        <v>325</v>
      </c>
      <c r="Q155">
        <v>0</v>
      </c>
      <c r="R155">
        <v>0</v>
      </c>
      <c r="S155">
        <v>0.53</v>
      </c>
      <c r="T155">
        <v>0</v>
      </c>
      <c r="U155">
        <v>0</v>
      </c>
      <c r="V155">
        <v>99</v>
      </c>
      <c r="W155">
        <v>2.7</v>
      </c>
    </row>
    <row r="156" spans="1:23" x14ac:dyDescent="0.25">
      <c r="A156" s="9" t="str">
        <f t="shared" si="4"/>
        <v>ICD05-050 A1    Fn=0087N - Fp=0295N - vmax=8.00m/s</v>
      </c>
      <c r="B156" t="s">
        <v>137</v>
      </c>
      <c r="C156">
        <v>295</v>
      </c>
      <c r="D156">
        <v>8.5</v>
      </c>
      <c r="E156">
        <v>87</v>
      </c>
      <c r="F156">
        <v>2</v>
      </c>
      <c r="G156" s="4">
        <f t="shared" si="5"/>
        <v>87</v>
      </c>
      <c r="H156" s="6">
        <v>6.8005173839744906</v>
      </c>
      <c r="I156" s="7">
        <v>8</v>
      </c>
      <c r="J156">
        <v>0.94999998807907104</v>
      </c>
      <c r="K156">
        <v>4.5</v>
      </c>
      <c r="L156">
        <v>14.399999618530199</v>
      </c>
      <c r="M156">
        <v>36.299999237060497</v>
      </c>
      <c r="N156">
        <v>32</v>
      </c>
      <c r="O156">
        <v>44.5</v>
      </c>
      <c r="P156">
        <v>325</v>
      </c>
      <c r="Q156">
        <v>0</v>
      </c>
      <c r="R156">
        <v>0</v>
      </c>
      <c r="S156">
        <v>0.89</v>
      </c>
      <c r="T156">
        <v>0</v>
      </c>
      <c r="U156">
        <v>0</v>
      </c>
      <c r="V156">
        <v>99</v>
      </c>
      <c r="W156">
        <v>3.93</v>
      </c>
    </row>
    <row r="157" spans="1:23" x14ac:dyDescent="0.25">
      <c r="A157" s="9" t="str">
        <f t="shared" si="4"/>
        <v>ICD05-050 A5    Fn=0087N - Fp=0295N - vmax=8.00m/s</v>
      </c>
      <c r="B157" t="s">
        <v>138</v>
      </c>
      <c r="C157">
        <v>295</v>
      </c>
      <c r="D157">
        <v>14.699999809265099</v>
      </c>
      <c r="E157">
        <v>87</v>
      </c>
      <c r="F157">
        <v>3.4000000953674299</v>
      </c>
      <c r="G157" s="4">
        <f t="shared" si="5"/>
        <v>87</v>
      </c>
      <c r="H157" s="6">
        <v>12.51711230962224</v>
      </c>
      <c r="I157" s="7">
        <v>8</v>
      </c>
      <c r="J157">
        <v>0.94999998807907104</v>
      </c>
      <c r="K157">
        <v>1.5</v>
      </c>
      <c r="L157">
        <v>4.8000001907348597</v>
      </c>
      <c r="M157">
        <v>21</v>
      </c>
      <c r="N157">
        <v>32</v>
      </c>
      <c r="O157">
        <v>25.7000007629394</v>
      </c>
      <c r="P157">
        <v>325</v>
      </c>
      <c r="Q157">
        <v>0</v>
      </c>
      <c r="R157">
        <v>0</v>
      </c>
      <c r="S157">
        <v>0.89</v>
      </c>
      <c r="T157">
        <v>0</v>
      </c>
      <c r="U157">
        <v>0</v>
      </c>
      <c r="V157">
        <v>99</v>
      </c>
      <c r="W157">
        <v>3.93</v>
      </c>
    </row>
    <row r="158" spans="1:23" x14ac:dyDescent="0.25">
      <c r="A158" s="9" t="str">
        <f t="shared" si="4"/>
        <v>ICD05-075 A1    Fn=0125N - Fp=0441N - vmax=6.25m/s</v>
      </c>
      <c r="B158" t="s">
        <v>165</v>
      </c>
      <c r="C158">
        <v>441</v>
      </c>
      <c r="D158">
        <v>8.5</v>
      </c>
      <c r="E158">
        <v>125</v>
      </c>
      <c r="F158">
        <v>1.8999999761581401</v>
      </c>
      <c r="G158" s="4">
        <f t="shared" si="5"/>
        <v>125</v>
      </c>
      <c r="H158" s="6">
        <v>4.3183901844714319</v>
      </c>
      <c r="I158" s="7">
        <v>6.25</v>
      </c>
      <c r="J158">
        <v>1.3600000143051101</v>
      </c>
      <c r="K158">
        <v>6.0999999046325604</v>
      </c>
      <c r="L158">
        <v>21</v>
      </c>
      <c r="M158">
        <v>54.299999237060497</v>
      </c>
      <c r="N158">
        <v>32</v>
      </c>
      <c r="O158">
        <v>66.5</v>
      </c>
      <c r="P158">
        <v>325</v>
      </c>
      <c r="Q158">
        <v>0</v>
      </c>
      <c r="R158">
        <v>0</v>
      </c>
      <c r="S158">
        <v>1.33</v>
      </c>
      <c r="T158">
        <v>0</v>
      </c>
      <c r="U158">
        <v>0</v>
      </c>
      <c r="V158">
        <v>99</v>
      </c>
      <c r="W158">
        <v>5.48</v>
      </c>
    </row>
    <row r="159" spans="1:23" x14ac:dyDescent="0.25">
      <c r="A159" s="9" t="str">
        <f t="shared" si="4"/>
        <v>ICD05-075 A5    Fn=0125N - Fp=0441N - vmax=8.00m/s</v>
      </c>
      <c r="B159" t="s">
        <v>166</v>
      </c>
      <c r="C159">
        <v>441</v>
      </c>
      <c r="D159">
        <v>14.699999809265099</v>
      </c>
      <c r="E159">
        <v>125</v>
      </c>
      <c r="F159">
        <v>3.2999999523162802</v>
      </c>
      <c r="G159" s="4">
        <f t="shared" si="5"/>
        <v>125</v>
      </c>
      <c r="H159" s="6">
        <v>8.1841244900771049</v>
      </c>
      <c r="I159" s="7">
        <v>8</v>
      </c>
      <c r="J159">
        <v>1.3600000143051101</v>
      </c>
      <c r="K159">
        <v>2</v>
      </c>
      <c r="L159">
        <v>7</v>
      </c>
      <c r="M159">
        <v>31.399999618530199</v>
      </c>
      <c r="N159">
        <v>32</v>
      </c>
      <c r="O159">
        <v>38.400001525878899</v>
      </c>
      <c r="P159">
        <v>325</v>
      </c>
      <c r="Q159">
        <v>0</v>
      </c>
      <c r="R159">
        <v>0</v>
      </c>
      <c r="S159">
        <v>1.33</v>
      </c>
      <c r="T159">
        <v>0</v>
      </c>
      <c r="U159">
        <v>0</v>
      </c>
      <c r="V159">
        <v>99</v>
      </c>
      <c r="W159">
        <v>5.48</v>
      </c>
    </row>
    <row r="160" spans="1:23" x14ac:dyDescent="0.25">
      <c r="A160" s="9" t="str">
        <f t="shared" si="4"/>
        <v>ICD05-100 A1    Fn=0157N - Fp=0588N - vmax=4.68m/s</v>
      </c>
      <c r="B160" t="s">
        <v>194</v>
      </c>
      <c r="C160">
        <v>588</v>
      </c>
      <c r="D160">
        <v>8.5</v>
      </c>
      <c r="E160">
        <v>157</v>
      </c>
      <c r="F160">
        <v>1.79999995231628</v>
      </c>
      <c r="G160" s="4">
        <f t="shared" si="5"/>
        <v>157</v>
      </c>
      <c r="H160" s="6">
        <v>3.0526634768584087</v>
      </c>
      <c r="I160" s="7">
        <v>4.6799998283386204</v>
      </c>
      <c r="J160">
        <v>1.71000003814697</v>
      </c>
      <c r="K160">
        <v>7.6999998092651296</v>
      </c>
      <c r="L160">
        <v>27.600000381469698</v>
      </c>
      <c r="M160">
        <v>72.5</v>
      </c>
      <c r="N160">
        <v>32</v>
      </c>
      <c r="O160">
        <v>88.699996948242102</v>
      </c>
      <c r="P160">
        <v>325</v>
      </c>
      <c r="Q160">
        <v>0</v>
      </c>
      <c r="R160">
        <v>0</v>
      </c>
      <c r="S160">
        <v>1.78</v>
      </c>
      <c r="T160">
        <v>0</v>
      </c>
      <c r="U160">
        <v>0</v>
      </c>
      <c r="V160">
        <v>99</v>
      </c>
      <c r="W160">
        <v>7.04</v>
      </c>
    </row>
    <row r="161" spans="1:23" x14ac:dyDescent="0.25">
      <c r="A161" s="9" t="str">
        <f t="shared" si="4"/>
        <v>ICD05-100 A5    Fn=0157N - Fp=0588N - vmax=8.00m/s</v>
      </c>
      <c r="B161" t="s">
        <v>195</v>
      </c>
      <c r="C161">
        <v>588</v>
      </c>
      <c r="D161">
        <v>14.699999809265099</v>
      </c>
      <c r="E161">
        <v>157</v>
      </c>
      <c r="F161">
        <v>3.0999999046325599</v>
      </c>
      <c r="G161" s="4">
        <f t="shared" si="5"/>
        <v>157</v>
      </c>
      <c r="H161" s="6">
        <v>5.9882056437062872</v>
      </c>
      <c r="I161" s="7">
        <v>8</v>
      </c>
      <c r="J161">
        <v>1.71000003814697</v>
      </c>
      <c r="K161">
        <v>2.5999999046325599</v>
      </c>
      <c r="L161">
        <v>9.1999998092651296</v>
      </c>
      <c r="M161">
        <v>41.5</v>
      </c>
      <c r="N161">
        <v>32</v>
      </c>
      <c r="O161">
        <v>51.200000762939403</v>
      </c>
      <c r="P161">
        <v>325</v>
      </c>
      <c r="Q161">
        <v>0</v>
      </c>
      <c r="R161">
        <v>0</v>
      </c>
      <c r="S161">
        <v>1.78</v>
      </c>
      <c r="T161">
        <v>0</v>
      </c>
      <c r="U161">
        <v>0</v>
      </c>
      <c r="V161">
        <v>99</v>
      </c>
      <c r="W161">
        <v>7.04</v>
      </c>
    </row>
    <row r="162" spans="1:23" x14ac:dyDescent="0.25">
      <c r="A162" s="9" t="str">
        <f t="shared" si="4"/>
        <v>ICD10-030 A1    Fn=0104N - Fp=0330N - vmax=7.77m/s</v>
      </c>
      <c r="B162" t="s">
        <v>110</v>
      </c>
      <c r="C162">
        <v>330</v>
      </c>
      <c r="D162">
        <v>7.9000000953674299</v>
      </c>
      <c r="E162">
        <v>104</v>
      </c>
      <c r="F162">
        <v>1.8999999761581401</v>
      </c>
      <c r="G162" s="4">
        <f t="shared" si="5"/>
        <v>104</v>
      </c>
      <c r="H162" s="6">
        <v>5.3893164955058852</v>
      </c>
      <c r="I162" s="7">
        <v>7.7699999809265101</v>
      </c>
      <c r="J162">
        <v>1.1000000238418499</v>
      </c>
      <c r="K162">
        <v>6.4000000953674299</v>
      </c>
      <c r="L162">
        <v>18.299999237060501</v>
      </c>
      <c r="M162">
        <v>43.700000762939403</v>
      </c>
      <c r="N162">
        <v>32</v>
      </c>
      <c r="O162">
        <v>53.5</v>
      </c>
      <c r="P162">
        <v>325</v>
      </c>
      <c r="Q162">
        <v>0</v>
      </c>
      <c r="R162">
        <v>0</v>
      </c>
      <c r="S162">
        <v>1.06</v>
      </c>
      <c r="T162">
        <v>0</v>
      </c>
      <c r="U162">
        <v>0</v>
      </c>
      <c r="V162">
        <v>179</v>
      </c>
      <c r="W162">
        <v>2.7</v>
      </c>
    </row>
    <row r="163" spans="1:23" x14ac:dyDescent="0.25">
      <c r="A163" s="9" t="str">
        <f t="shared" si="4"/>
        <v>ICD10-030 A4    Fn=0104N - Fp=0330N - vmax=8.00m/s</v>
      </c>
      <c r="B163" t="s">
        <v>111</v>
      </c>
      <c r="C163">
        <v>330</v>
      </c>
      <c r="D163">
        <v>15.800000190734799</v>
      </c>
      <c r="E163">
        <v>104</v>
      </c>
      <c r="F163">
        <v>3.9000000953674299</v>
      </c>
      <c r="G163" s="4">
        <f t="shared" si="5"/>
        <v>104</v>
      </c>
      <c r="H163" s="6">
        <v>11.932878896953303</v>
      </c>
      <c r="I163" s="7">
        <v>8</v>
      </c>
      <c r="J163">
        <v>1.1000000238418499</v>
      </c>
      <c r="K163">
        <v>1.6000000238418499</v>
      </c>
      <c r="L163">
        <v>4.5999999046325604</v>
      </c>
      <c r="M163">
        <v>21.799999237060501</v>
      </c>
      <c r="N163">
        <v>32</v>
      </c>
      <c r="O163">
        <v>26.799999237060501</v>
      </c>
      <c r="P163">
        <v>325</v>
      </c>
      <c r="Q163">
        <v>0</v>
      </c>
      <c r="R163">
        <v>0</v>
      </c>
      <c r="S163">
        <v>1.06</v>
      </c>
      <c r="T163">
        <v>0</v>
      </c>
      <c r="U163">
        <v>0</v>
      </c>
      <c r="V163">
        <v>179</v>
      </c>
      <c r="W163">
        <v>2.7</v>
      </c>
    </row>
    <row r="164" spans="1:23" x14ac:dyDescent="0.25">
      <c r="A164" s="9" t="str">
        <f t="shared" si="4"/>
        <v>ICD10-030 A5    Fn=0104N - Fp=0330N - vmax=8.00m/s</v>
      </c>
      <c r="B164" t="s">
        <v>112</v>
      </c>
      <c r="C164">
        <v>330</v>
      </c>
      <c r="D164">
        <v>13.699999809265099</v>
      </c>
      <c r="E164">
        <v>104</v>
      </c>
      <c r="F164">
        <v>3.4000000953674299</v>
      </c>
      <c r="G164" s="4">
        <f t="shared" si="5"/>
        <v>104</v>
      </c>
      <c r="H164" s="6">
        <v>10.198377111076892</v>
      </c>
      <c r="I164" s="7">
        <v>8</v>
      </c>
      <c r="J164">
        <v>1.1000000238418499</v>
      </c>
      <c r="K164">
        <v>2.0999999046325599</v>
      </c>
      <c r="L164">
        <v>6.0999999046325595</v>
      </c>
      <c r="M164">
        <v>25.2000007629394</v>
      </c>
      <c r="N164">
        <v>32</v>
      </c>
      <c r="O164">
        <v>30.899999618530199</v>
      </c>
      <c r="P164">
        <v>325</v>
      </c>
      <c r="Q164">
        <v>0</v>
      </c>
      <c r="R164">
        <v>0</v>
      </c>
      <c r="S164">
        <v>1.06</v>
      </c>
      <c r="T164">
        <v>0</v>
      </c>
      <c r="U164">
        <v>0</v>
      </c>
      <c r="V164">
        <v>179</v>
      </c>
      <c r="W164">
        <v>2.7</v>
      </c>
    </row>
    <row r="165" spans="1:23" x14ac:dyDescent="0.25">
      <c r="A165" s="9" t="str">
        <f t="shared" si="4"/>
        <v>ICD10-030 A8    Fn=0104N - Fp=0330N - vmax=8.00m/s</v>
      </c>
      <c r="B165" t="s">
        <v>113</v>
      </c>
      <c r="C165">
        <v>330</v>
      </c>
      <c r="D165">
        <v>27.399999618530199</v>
      </c>
      <c r="E165">
        <v>104</v>
      </c>
      <c r="F165">
        <v>6.8000001907348597</v>
      </c>
      <c r="G165" s="4">
        <f t="shared" si="5"/>
        <v>104</v>
      </c>
      <c r="H165" s="6">
        <v>21.635872673211285</v>
      </c>
      <c r="I165" s="7">
        <v>8</v>
      </c>
      <c r="J165">
        <v>1.1000000238418499</v>
      </c>
      <c r="K165">
        <v>0.5</v>
      </c>
      <c r="L165">
        <v>1.5</v>
      </c>
      <c r="M165">
        <v>12.6000003814697</v>
      </c>
      <c r="N165">
        <v>32</v>
      </c>
      <c r="O165">
        <v>15.399999618530201</v>
      </c>
      <c r="P165">
        <v>325</v>
      </c>
      <c r="Q165">
        <v>0</v>
      </c>
      <c r="R165">
        <v>0</v>
      </c>
      <c r="S165">
        <v>1.06</v>
      </c>
      <c r="T165">
        <v>0</v>
      </c>
      <c r="U165">
        <v>0</v>
      </c>
      <c r="V165">
        <v>179</v>
      </c>
      <c r="W165">
        <v>2.7</v>
      </c>
    </row>
    <row r="166" spans="1:23" x14ac:dyDescent="0.25">
      <c r="A166" s="9" t="str">
        <f t="shared" si="4"/>
        <v>ICD10-050 A1    Fn=0171N - Fp=0550N - vmax=4.66m/s</v>
      </c>
      <c r="B166" t="s">
        <v>139</v>
      </c>
      <c r="C166">
        <v>550</v>
      </c>
      <c r="D166">
        <v>7.9000000953674299</v>
      </c>
      <c r="E166">
        <v>171</v>
      </c>
      <c r="F166">
        <v>1.8999999761581401</v>
      </c>
      <c r="G166" s="4">
        <f t="shared" si="5"/>
        <v>171</v>
      </c>
      <c r="H166" s="6">
        <v>2.9735077577973437</v>
      </c>
      <c r="I166" s="7">
        <v>4.6599998474120996</v>
      </c>
      <c r="J166">
        <v>1.8999999761581401</v>
      </c>
      <c r="K166">
        <v>9</v>
      </c>
      <c r="L166">
        <v>29</v>
      </c>
      <c r="M166">
        <v>72.800003051757798</v>
      </c>
      <c r="N166">
        <v>32</v>
      </c>
      <c r="O166">
        <v>89.199996948242102</v>
      </c>
      <c r="P166">
        <v>325</v>
      </c>
      <c r="Q166">
        <v>0</v>
      </c>
      <c r="R166">
        <v>0</v>
      </c>
      <c r="S166">
        <v>1.78</v>
      </c>
      <c r="T166">
        <v>0</v>
      </c>
      <c r="U166">
        <v>0</v>
      </c>
      <c r="V166">
        <v>179</v>
      </c>
      <c r="W166">
        <v>3.93</v>
      </c>
    </row>
    <row r="167" spans="1:23" x14ac:dyDescent="0.25">
      <c r="A167" s="9" t="str">
        <f t="shared" si="4"/>
        <v>ICD10-050 A4    Fn=0171N - Fp=0550N - vmax=8.00m/s</v>
      </c>
      <c r="B167" t="s">
        <v>140</v>
      </c>
      <c r="C167">
        <v>550</v>
      </c>
      <c r="D167">
        <v>15.800000190734799</v>
      </c>
      <c r="E167">
        <v>171</v>
      </c>
      <c r="F167">
        <v>3.7999999523162802</v>
      </c>
      <c r="G167" s="4">
        <f t="shared" si="5"/>
        <v>171</v>
      </c>
      <c r="H167" s="6">
        <v>6.957760866399493</v>
      </c>
      <c r="I167" s="7">
        <v>8</v>
      </c>
      <c r="J167">
        <v>1.8999999761581401</v>
      </c>
      <c r="K167">
        <v>2.20000004768371</v>
      </c>
      <c r="L167">
        <v>7.3000001907348606</v>
      </c>
      <c r="M167">
        <v>36.400001525878899</v>
      </c>
      <c r="N167">
        <v>32</v>
      </c>
      <c r="O167">
        <v>44.599998474121001</v>
      </c>
      <c r="P167">
        <v>325</v>
      </c>
      <c r="Q167">
        <v>0</v>
      </c>
      <c r="R167">
        <v>0</v>
      </c>
      <c r="S167">
        <v>1.78</v>
      </c>
      <c r="T167">
        <v>0</v>
      </c>
      <c r="U167">
        <v>0</v>
      </c>
      <c r="V167">
        <v>179</v>
      </c>
      <c r="W167">
        <v>3.93</v>
      </c>
    </row>
    <row r="168" spans="1:23" x14ac:dyDescent="0.25">
      <c r="A168" s="9" t="str">
        <f t="shared" si="4"/>
        <v>ICD10-050 A5    Fn=0171N - Fp=0550N - vmax=8.00m/s</v>
      </c>
      <c r="B168" t="s">
        <v>141</v>
      </c>
      <c r="C168">
        <v>550</v>
      </c>
      <c r="D168">
        <v>13.699999809265099</v>
      </c>
      <c r="E168">
        <v>171</v>
      </c>
      <c r="F168">
        <v>3.2999999523162802</v>
      </c>
      <c r="G168" s="4">
        <f t="shared" si="5"/>
        <v>171</v>
      </c>
      <c r="H168" s="6">
        <v>5.8797419047539172</v>
      </c>
      <c r="I168" s="7">
        <v>8</v>
      </c>
      <c r="J168">
        <v>1.8999999761581401</v>
      </c>
      <c r="K168">
        <v>3</v>
      </c>
      <c r="L168">
        <v>9.6999998092651296</v>
      </c>
      <c r="M168">
        <v>42</v>
      </c>
      <c r="N168">
        <v>32</v>
      </c>
      <c r="O168">
        <v>51.5</v>
      </c>
      <c r="P168">
        <v>325</v>
      </c>
      <c r="Q168">
        <v>0</v>
      </c>
      <c r="R168">
        <v>0</v>
      </c>
      <c r="S168">
        <v>1.78</v>
      </c>
      <c r="T168">
        <v>0</v>
      </c>
      <c r="U168">
        <v>0</v>
      </c>
      <c r="V168">
        <v>179</v>
      </c>
      <c r="W168">
        <v>3.93</v>
      </c>
    </row>
    <row r="169" spans="1:23" x14ac:dyDescent="0.25">
      <c r="A169" s="9" t="str">
        <f t="shared" si="4"/>
        <v>ICD10-050 A8    Fn=0171N - Fp=0550N - vmax=8.00m/s</v>
      </c>
      <c r="B169" t="s">
        <v>142</v>
      </c>
      <c r="C169">
        <v>550</v>
      </c>
      <c r="D169">
        <v>27.399999618530199</v>
      </c>
      <c r="E169">
        <v>171</v>
      </c>
      <c r="F169">
        <v>6.5999999046325604</v>
      </c>
      <c r="G169" s="4">
        <f t="shared" si="5"/>
        <v>171</v>
      </c>
      <c r="H169" s="6">
        <v>12.828201088156058</v>
      </c>
      <c r="I169" s="7">
        <v>8</v>
      </c>
      <c r="J169">
        <v>1.8999999761581401</v>
      </c>
      <c r="K169">
        <v>0.69999998807907104</v>
      </c>
      <c r="L169">
        <v>2.4000000953674299</v>
      </c>
      <c r="M169">
        <v>21</v>
      </c>
      <c r="N169">
        <v>32</v>
      </c>
      <c r="O169">
        <v>25.7000007629394</v>
      </c>
      <c r="P169">
        <v>325</v>
      </c>
      <c r="Q169">
        <v>0</v>
      </c>
      <c r="R169">
        <v>0</v>
      </c>
      <c r="S169">
        <v>1.78</v>
      </c>
      <c r="T169">
        <v>0</v>
      </c>
      <c r="U169">
        <v>0</v>
      </c>
      <c r="V169">
        <v>179</v>
      </c>
      <c r="W169">
        <v>3.93</v>
      </c>
    </row>
    <row r="170" spans="1:23" x14ac:dyDescent="0.25">
      <c r="A170" s="9" t="str">
        <f t="shared" si="4"/>
        <v>ICD10-075 A1    Fn=0246N - Fp=0824N - vmax=3.11m/s</v>
      </c>
      <c r="B170" t="s">
        <v>167</v>
      </c>
      <c r="C170">
        <v>824</v>
      </c>
      <c r="D170">
        <v>7.9000000953674299</v>
      </c>
      <c r="E170">
        <v>246</v>
      </c>
      <c r="F170">
        <v>1.79999995231628</v>
      </c>
      <c r="G170" s="4">
        <f t="shared" si="5"/>
        <v>246</v>
      </c>
      <c r="H170" s="6">
        <v>1.7457612087707672</v>
      </c>
      <c r="I170" s="7">
        <v>3.1099998950958199</v>
      </c>
      <c r="J170">
        <v>2.70000004768371</v>
      </c>
      <c r="K170">
        <v>12.199999809265099</v>
      </c>
      <c r="L170">
        <v>42.400001525878899</v>
      </c>
      <c r="M170">
        <v>109.199996948242</v>
      </c>
      <c r="N170">
        <v>32</v>
      </c>
      <c r="O170">
        <v>133.80000305175699</v>
      </c>
      <c r="P170">
        <v>325</v>
      </c>
      <c r="Q170">
        <v>0</v>
      </c>
      <c r="R170">
        <v>0</v>
      </c>
      <c r="S170">
        <v>2.66</v>
      </c>
      <c r="T170">
        <v>0</v>
      </c>
      <c r="U170">
        <v>0</v>
      </c>
      <c r="V170">
        <v>179</v>
      </c>
      <c r="W170">
        <v>5.48</v>
      </c>
    </row>
    <row r="171" spans="1:23" x14ac:dyDescent="0.25">
      <c r="A171" s="9" t="str">
        <f t="shared" si="4"/>
        <v>ICD10-075 A4    Fn=0246N - Fp=0824N - vmax=6.22m/s</v>
      </c>
      <c r="B171" t="s">
        <v>168</v>
      </c>
      <c r="C171">
        <v>824</v>
      </c>
      <c r="D171">
        <v>15.800000190734799</v>
      </c>
      <c r="E171">
        <v>246</v>
      </c>
      <c r="F171">
        <v>3.70000004768371</v>
      </c>
      <c r="G171" s="4">
        <f t="shared" si="5"/>
        <v>246</v>
      </c>
      <c r="H171" s="6">
        <v>4.4290797049166013</v>
      </c>
      <c r="I171" s="7">
        <v>6.2199997901916504</v>
      </c>
      <c r="J171">
        <v>2.70000004768371</v>
      </c>
      <c r="K171">
        <v>3</v>
      </c>
      <c r="L171">
        <v>10.6000003814697</v>
      </c>
      <c r="M171">
        <v>54.599998474121001</v>
      </c>
      <c r="N171">
        <v>32</v>
      </c>
      <c r="O171">
        <v>66.900001525878906</v>
      </c>
      <c r="P171">
        <v>325</v>
      </c>
      <c r="Q171">
        <v>0</v>
      </c>
      <c r="R171">
        <v>0</v>
      </c>
      <c r="S171">
        <v>2.66</v>
      </c>
      <c r="T171">
        <v>0</v>
      </c>
      <c r="U171">
        <v>0</v>
      </c>
      <c r="V171">
        <v>179</v>
      </c>
      <c r="W171">
        <v>5.48</v>
      </c>
    </row>
    <row r="172" spans="1:23" x14ac:dyDescent="0.25">
      <c r="A172" s="9" t="str">
        <f t="shared" si="4"/>
        <v>ICD10-075 A5    Fn=0246N - Fp=0824N - vmax=5.38m/s</v>
      </c>
      <c r="B172" t="s">
        <v>169</v>
      </c>
      <c r="C172">
        <v>824</v>
      </c>
      <c r="D172">
        <v>13.699999809265099</v>
      </c>
      <c r="E172">
        <v>246</v>
      </c>
      <c r="F172">
        <v>3.20000004768371</v>
      </c>
      <c r="G172" s="4">
        <f t="shared" si="5"/>
        <v>246</v>
      </c>
      <c r="H172" s="6">
        <v>3.6906560907917614</v>
      </c>
      <c r="I172" s="7">
        <v>5.38000011444091</v>
      </c>
      <c r="J172">
        <v>2.70000004768371</v>
      </c>
      <c r="K172">
        <v>4.0999999046325604</v>
      </c>
      <c r="L172">
        <v>14.1000003814697</v>
      </c>
      <c r="M172">
        <v>63.099998474121001</v>
      </c>
      <c r="N172">
        <v>32</v>
      </c>
      <c r="O172">
        <v>77.199996948242102</v>
      </c>
      <c r="P172">
        <v>325</v>
      </c>
      <c r="Q172">
        <v>0</v>
      </c>
      <c r="R172">
        <v>0</v>
      </c>
      <c r="S172">
        <v>2.66</v>
      </c>
      <c r="T172">
        <v>0</v>
      </c>
      <c r="U172">
        <v>0</v>
      </c>
      <c r="V172">
        <v>179</v>
      </c>
      <c r="W172">
        <v>5.48</v>
      </c>
    </row>
    <row r="173" spans="1:23" x14ac:dyDescent="0.25">
      <c r="A173" s="9" t="str">
        <f t="shared" si="4"/>
        <v>ICD10-075 A8    Fn=0246N - Fp=0824N - vmax=8.00m/s</v>
      </c>
      <c r="B173" t="s">
        <v>170</v>
      </c>
      <c r="C173">
        <v>824</v>
      </c>
      <c r="D173">
        <v>27.399999618530199</v>
      </c>
      <c r="E173">
        <v>246</v>
      </c>
      <c r="F173">
        <v>6.4000000953674299</v>
      </c>
      <c r="G173" s="4">
        <f t="shared" si="5"/>
        <v>246</v>
      </c>
      <c r="H173" s="6">
        <v>8.3335689870016143</v>
      </c>
      <c r="I173" s="7">
        <v>8</v>
      </c>
      <c r="J173">
        <v>2.70000004768371</v>
      </c>
      <c r="K173">
        <v>1</v>
      </c>
      <c r="L173">
        <v>3.5</v>
      </c>
      <c r="M173">
        <v>31.5</v>
      </c>
      <c r="N173">
        <v>32</v>
      </c>
      <c r="O173">
        <v>38.599998474121001</v>
      </c>
      <c r="P173">
        <v>325</v>
      </c>
      <c r="Q173">
        <v>0</v>
      </c>
      <c r="R173">
        <v>0</v>
      </c>
      <c r="S173">
        <v>2.66</v>
      </c>
      <c r="T173">
        <v>0</v>
      </c>
      <c r="U173">
        <v>0</v>
      </c>
      <c r="V173">
        <v>179</v>
      </c>
      <c r="W173">
        <v>5.48</v>
      </c>
    </row>
    <row r="174" spans="1:23" x14ac:dyDescent="0.25">
      <c r="A174" s="9" t="str">
        <f t="shared" si="4"/>
        <v>ICD10-100 A1    Fn=0315N - Fp=1099N - vmax=2.33m/s</v>
      </c>
      <c r="B174" t="s">
        <v>196</v>
      </c>
      <c r="C174">
        <v>1099</v>
      </c>
      <c r="D174">
        <v>7.9000000953674299</v>
      </c>
      <c r="E174">
        <v>315</v>
      </c>
      <c r="F174">
        <v>1.79999995231628</v>
      </c>
      <c r="G174" s="4">
        <f t="shared" si="5"/>
        <v>315</v>
      </c>
      <c r="H174" s="6">
        <v>1.1233769049459341</v>
      </c>
      <c r="I174" s="7">
        <v>2.3299999237060498</v>
      </c>
      <c r="J174">
        <v>3.4000000953674299</v>
      </c>
      <c r="K174">
        <v>15.399999618530201</v>
      </c>
      <c r="L174">
        <v>55.799999237060497</v>
      </c>
      <c r="M174">
        <v>145.69999694824199</v>
      </c>
      <c r="N174">
        <v>32</v>
      </c>
      <c r="O174">
        <v>178.39999389648401</v>
      </c>
      <c r="P174">
        <v>325</v>
      </c>
      <c r="Q174">
        <v>0</v>
      </c>
      <c r="R174">
        <v>0</v>
      </c>
      <c r="S174">
        <v>3.56</v>
      </c>
      <c r="T174">
        <v>0</v>
      </c>
      <c r="U174">
        <v>0</v>
      </c>
      <c r="V174">
        <v>179</v>
      </c>
      <c r="W174">
        <v>7.04</v>
      </c>
    </row>
    <row r="175" spans="1:23" x14ac:dyDescent="0.25">
      <c r="A175" s="9" t="str">
        <f t="shared" si="4"/>
        <v>ICD10-100 A4    Fn=0315N - Fp=1099N - vmax=4.66m/s</v>
      </c>
      <c r="B175" t="s">
        <v>197</v>
      </c>
      <c r="C175">
        <v>1099</v>
      </c>
      <c r="D175">
        <v>15.800000190734799</v>
      </c>
      <c r="E175">
        <v>315</v>
      </c>
      <c r="F175">
        <v>3.5</v>
      </c>
      <c r="G175" s="4">
        <f t="shared" si="5"/>
        <v>315</v>
      </c>
      <c r="H175" s="6">
        <v>3.1283606894420077</v>
      </c>
      <c r="I175" s="7">
        <v>4.6599998474120996</v>
      </c>
      <c r="J175">
        <v>3.4000000953674299</v>
      </c>
      <c r="K175">
        <v>3.9000000953674299</v>
      </c>
      <c r="L175">
        <v>13.899999618530201</v>
      </c>
      <c r="M175">
        <v>72.800003051757798</v>
      </c>
      <c r="N175">
        <v>32</v>
      </c>
      <c r="O175">
        <v>89.199996948242102</v>
      </c>
      <c r="P175">
        <v>325</v>
      </c>
      <c r="Q175">
        <v>0</v>
      </c>
      <c r="R175">
        <v>0</v>
      </c>
      <c r="S175">
        <v>3.56</v>
      </c>
      <c r="T175">
        <v>0</v>
      </c>
      <c r="U175">
        <v>0</v>
      </c>
      <c r="V175">
        <v>179</v>
      </c>
      <c r="W175">
        <v>7.04</v>
      </c>
    </row>
    <row r="176" spans="1:23" x14ac:dyDescent="0.25">
      <c r="A176" s="9" t="str">
        <f t="shared" si="4"/>
        <v>ICD10-100 A5    Fn=0315N - Fp=1099N - vmax=4.04m/s</v>
      </c>
      <c r="B176" t="s">
        <v>198</v>
      </c>
      <c r="C176">
        <v>1099</v>
      </c>
      <c r="D176">
        <v>13.699999809265099</v>
      </c>
      <c r="E176">
        <v>315</v>
      </c>
      <c r="F176">
        <v>3.0999999046325599</v>
      </c>
      <c r="G176" s="4">
        <f t="shared" si="5"/>
        <v>315</v>
      </c>
      <c r="H176" s="6">
        <v>4.3766824997546463</v>
      </c>
      <c r="I176" s="7">
        <v>4.0399999618530202</v>
      </c>
      <c r="J176">
        <v>3.4000000953674299</v>
      </c>
      <c r="K176">
        <v>5.0999999046325604</v>
      </c>
      <c r="L176">
        <v>18.600000381469702</v>
      </c>
      <c r="M176">
        <v>41.799999237060497</v>
      </c>
      <c r="N176">
        <v>32</v>
      </c>
      <c r="O176">
        <v>103</v>
      </c>
      <c r="P176">
        <v>325</v>
      </c>
      <c r="Q176">
        <v>0</v>
      </c>
      <c r="R176">
        <v>0</v>
      </c>
      <c r="S176">
        <v>3.56</v>
      </c>
      <c r="T176">
        <v>0</v>
      </c>
      <c r="U176">
        <v>0</v>
      </c>
      <c r="V176">
        <v>179</v>
      </c>
      <c r="W176">
        <v>7.04</v>
      </c>
    </row>
    <row r="177" spans="1:23" x14ac:dyDescent="0.25">
      <c r="A177" s="9" t="str">
        <f t="shared" si="4"/>
        <v>ICD10-100 A8    Fn=0315N - Fp=1099N - vmax=8.00m/s</v>
      </c>
      <c r="B177" t="s">
        <v>199</v>
      </c>
      <c r="C177">
        <v>1099</v>
      </c>
      <c r="D177">
        <v>27.399999618530199</v>
      </c>
      <c r="E177">
        <v>315</v>
      </c>
      <c r="F177">
        <v>6.0999999046325604</v>
      </c>
      <c r="G177" s="4">
        <f t="shared" si="5"/>
        <v>315</v>
      </c>
      <c r="H177" s="6">
        <v>6.0661866765406343</v>
      </c>
      <c r="I177" s="7">
        <v>8</v>
      </c>
      <c r="J177">
        <v>3.4000000953674299</v>
      </c>
      <c r="K177">
        <v>1.29999995231628</v>
      </c>
      <c r="L177">
        <v>4.5999999046325604</v>
      </c>
      <c r="M177">
        <v>42</v>
      </c>
      <c r="N177">
        <v>32</v>
      </c>
      <c r="O177">
        <v>51.5</v>
      </c>
      <c r="P177">
        <v>325</v>
      </c>
      <c r="Q177">
        <v>0</v>
      </c>
      <c r="R177">
        <v>0</v>
      </c>
      <c r="S177">
        <v>3.56</v>
      </c>
      <c r="T177">
        <v>0</v>
      </c>
      <c r="U177">
        <v>0</v>
      </c>
      <c r="V177">
        <v>179</v>
      </c>
      <c r="W177">
        <v>7.04</v>
      </c>
    </row>
    <row r="178" spans="1:23" x14ac:dyDescent="0.25">
      <c r="A178" s="9" t="str">
        <f t="shared" si="4"/>
        <v>ICH11-030 A1    Fn=0175N - Fp=0405N - vmax=8.00m/s</v>
      </c>
      <c r="B178" t="s">
        <v>301</v>
      </c>
      <c r="C178">
        <v>405</v>
      </c>
      <c r="D178">
        <v>10.1000003814697</v>
      </c>
      <c r="E178">
        <v>175</v>
      </c>
      <c r="F178">
        <v>2.8599998950958199</v>
      </c>
      <c r="G178" s="4">
        <f t="shared" si="5"/>
        <v>175</v>
      </c>
      <c r="H178" s="6">
        <v>5.87548764618729</v>
      </c>
      <c r="I178" s="7">
        <v>8</v>
      </c>
      <c r="J178">
        <v>2.5</v>
      </c>
      <c r="K178">
        <v>3.7599999904632502</v>
      </c>
      <c r="L178">
        <v>46.9000004231929</v>
      </c>
      <c r="M178">
        <v>49</v>
      </c>
      <c r="N178">
        <v>32</v>
      </c>
      <c r="O178">
        <v>61</v>
      </c>
      <c r="P178">
        <v>560</v>
      </c>
      <c r="Q178">
        <v>0</v>
      </c>
      <c r="R178">
        <v>0</v>
      </c>
      <c r="S178">
        <v>1.2</v>
      </c>
      <c r="T178">
        <v>0</v>
      </c>
      <c r="U178">
        <v>0</v>
      </c>
      <c r="V178">
        <v>190</v>
      </c>
      <c r="W178">
        <v>5.4</v>
      </c>
    </row>
    <row r="179" spans="1:23" x14ac:dyDescent="0.25">
      <c r="A179" s="9" t="str">
        <f t="shared" si="4"/>
        <v>ICH11-030 A5    Fn=0175N - Fp=0405N - vmax=8.00m/s</v>
      </c>
      <c r="B179" t="s">
        <v>302</v>
      </c>
      <c r="C179">
        <v>405</v>
      </c>
      <c r="D179">
        <v>17.5</v>
      </c>
      <c r="E179">
        <v>175</v>
      </c>
      <c r="F179">
        <v>4.96000003814697</v>
      </c>
      <c r="G179" s="4">
        <f t="shared" si="5"/>
        <v>175</v>
      </c>
      <c r="H179" s="6">
        <v>10.445233443818822</v>
      </c>
      <c r="I179" s="7">
        <v>8</v>
      </c>
      <c r="J179">
        <v>2.5</v>
      </c>
      <c r="K179">
        <v>1.25</v>
      </c>
      <c r="L179">
        <v>15.599999576806999</v>
      </c>
      <c r="M179">
        <v>28</v>
      </c>
      <c r="N179">
        <v>32</v>
      </c>
      <c r="O179">
        <v>35</v>
      </c>
      <c r="P179">
        <v>560</v>
      </c>
      <c r="Q179">
        <v>0</v>
      </c>
      <c r="R179">
        <v>0</v>
      </c>
      <c r="S179">
        <v>1.2</v>
      </c>
      <c r="T179">
        <v>0</v>
      </c>
      <c r="U179">
        <v>0</v>
      </c>
      <c r="V179">
        <v>190</v>
      </c>
      <c r="W179">
        <v>5.4</v>
      </c>
    </row>
    <row r="180" spans="1:23" x14ac:dyDescent="0.25">
      <c r="A180" s="9" t="str">
        <f t="shared" si="4"/>
        <v>ICH11-050 A1    Fn=0299N - Fp=0674N - vmax=4.70m/s</v>
      </c>
      <c r="B180" t="s">
        <v>303</v>
      </c>
      <c r="C180">
        <v>674</v>
      </c>
      <c r="D180">
        <v>10.1000003814697</v>
      </c>
      <c r="E180">
        <v>299</v>
      </c>
      <c r="F180">
        <v>2.9300000667571999</v>
      </c>
      <c r="G180" s="4">
        <f t="shared" si="5"/>
        <v>299</v>
      </c>
      <c r="H180" s="6">
        <v>3.4572005667826562</v>
      </c>
      <c r="I180" s="7">
        <v>4.6999998092651296</v>
      </c>
      <c r="J180">
        <v>3.5</v>
      </c>
      <c r="K180">
        <v>5.0599999427795401</v>
      </c>
      <c r="L180">
        <v>78.100003302097306</v>
      </c>
      <c r="M180">
        <v>82</v>
      </c>
      <c r="N180">
        <v>32</v>
      </c>
      <c r="O180">
        <v>102</v>
      </c>
      <c r="P180">
        <v>560</v>
      </c>
      <c r="Q180">
        <v>0</v>
      </c>
      <c r="R180">
        <v>0</v>
      </c>
      <c r="S180">
        <v>2.1</v>
      </c>
      <c r="T180">
        <v>0</v>
      </c>
      <c r="U180">
        <v>0</v>
      </c>
      <c r="V180">
        <v>190</v>
      </c>
      <c r="W180">
        <v>7.6</v>
      </c>
    </row>
    <row r="181" spans="1:23" x14ac:dyDescent="0.25">
      <c r="A181" s="9" t="str">
        <f t="shared" si="4"/>
        <v>ICH11-050 A5    Fn=0299N - Fp=0674N - vmax=8.00m/s</v>
      </c>
      <c r="B181" t="s">
        <v>304</v>
      </c>
      <c r="C181">
        <v>674</v>
      </c>
      <c r="D181">
        <v>17.5</v>
      </c>
      <c r="E181">
        <v>299</v>
      </c>
      <c r="F181">
        <v>5.0799999237060502</v>
      </c>
      <c r="G181" s="4">
        <f t="shared" si="5"/>
        <v>299</v>
      </c>
      <c r="H181" s="6">
        <v>6.1901073796674098</v>
      </c>
      <c r="I181" s="7">
        <v>8</v>
      </c>
      <c r="J181">
        <v>3.5</v>
      </c>
      <c r="K181">
        <v>1.6900000572204501</v>
      </c>
      <c r="L181">
        <v>26.000000536441799</v>
      </c>
      <c r="M181">
        <v>47</v>
      </c>
      <c r="N181">
        <v>32</v>
      </c>
      <c r="O181">
        <v>59</v>
      </c>
      <c r="P181">
        <v>560</v>
      </c>
      <c r="Q181">
        <v>0</v>
      </c>
      <c r="R181">
        <v>0</v>
      </c>
      <c r="S181">
        <v>2.1</v>
      </c>
      <c r="T181">
        <v>0</v>
      </c>
      <c r="U181">
        <v>0</v>
      </c>
      <c r="V181">
        <v>190</v>
      </c>
      <c r="W181">
        <v>7.6</v>
      </c>
    </row>
    <row r="182" spans="1:23" x14ac:dyDescent="0.25">
      <c r="A182" s="9" t="str">
        <f t="shared" si="4"/>
        <v>ICH11-075 A1    Fn=0455N - Fp=1012N - vmax=3.10m/s</v>
      </c>
      <c r="B182" t="s">
        <v>305</v>
      </c>
      <c r="C182">
        <v>1012</v>
      </c>
      <c r="D182">
        <v>10.1000003814697</v>
      </c>
      <c r="E182">
        <v>455</v>
      </c>
      <c r="F182">
        <v>2.9800000190734801</v>
      </c>
      <c r="G182" s="4">
        <f t="shared" si="5"/>
        <v>455</v>
      </c>
      <c r="H182" s="6">
        <v>2.2542352068911198</v>
      </c>
      <c r="I182" s="7">
        <v>3.0999999046325599</v>
      </c>
      <c r="J182">
        <v>4.8000001907348597</v>
      </c>
      <c r="K182">
        <v>6.6799998283386204</v>
      </c>
      <c r="L182">
        <v>117.200002074241</v>
      </c>
      <c r="M182">
        <v>122</v>
      </c>
      <c r="N182">
        <v>32</v>
      </c>
      <c r="O182">
        <v>152</v>
      </c>
      <c r="P182">
        <v>560</v>
      </c>
      <c r="Q182">
        <v>0</v>
      </c>
      <c r="R182">
        <v>0</v>
      </c>
      <c r="S182">
        <v>3.1</v>
      </c>
      <c r="T182">
        <v>0</v>
      </c>
      <c r="U182">
        <v>0</v>
      </c>
      <c r="V182">
        <v>190</v>
      </c>
      <c r="W182">
        <v>10.4</v>
      </c>
    </row>
    <row r="183" spans="1:23" x14ac:dyDescent="0.25">
      <c r="A183" s="9" t="str">
        <f t="shared" si="4"/>
        <v>ICH11-075 A5    Fn=0455N - Fp=1012N - vmax=5.50m/s</v>
      </c>
      <c r="B183" t="s">
        <v>306</v>
      </c>
      <c r="C183">
        <v>1012</v>
      </c>
      <c r="D183">
        <v>17.5</v>
      </c>
      <c r="E183">
        <v>455</v>
      </c>
      <c r="F183">
        <v>5.17000007629394</v>
      </c>
      <c r="G183" s="4">
        <f t="shared" si="5"/>
        <v>455</v>
      </c>
      <c r="H183" s="6">
        <v>4.0574286440782945</v>
      </c>
      <c r="I183" s="7">
        <v>5.5</v>
      </c>
      <c r="J183">
        <v>4.8000001907348597</v>
      </c>
      <c r="K183">
        <v>2.2300000190734801</v>
      </c>
      <c r="L183">
        <v>39.099998772144296</v>
      </c>
      <c r="M183">
        <v>71</v>
      </c>
      <c r="N183">
        <v>32</v>
      </c>
      <c r="O183">
        <v>88</v>
      </c>
      <c r="P183">
        <v>560</v>
      </c>
      <c r="Q183">
        <v>0</v>
      </c>
      <c r="R183">
        <v>0</v>
      </c>
      <c r="S183">
        <v>3.1</v>
      </c>
      <c r="T183">
        <v>0</v>
      </c>
      <c r="U183">
        <v>0</v>
      </c>
      <c r="V183">
        <v>190</v>
      </c>
      <c r="W183">
        <v>10.4</v>
      </c>
    </row>
    <row r="184" spans="1:23" x14ac:dyDescent="0.25">
      <c r="A184" s="9" t="str">
        <f t="shared" si="4"/>
        <v>ICH11-100 A1    Fn=0612N - Fp=1349N - vmax=2.30m/s</v>
      </c>
      <c r="B184" t="s">
        <v>307</v>
      </c>
      <c r="C184">
        <v>1349</v>
      </c>
      <c r="D184">
        <v>10.1000003814697</v>
      </c>
      <c r="E184">
        <v>612</v>
      </c>
      <c r="F184">
        <v>3.0099999904632502</v>
      </c>
      <c r="G184" s="4">
        <f t="shared" si="5"/>
        <v>612</v>
      </c>
      <c r="H184" s="6">
        <v>1.6459591745337794</v>
      </c>
      <c r="I184" s="7">
        <v>2.2999999523162802</v>
      </c>
      <c r="J184">
        <v>6.0999999046325604</v>
      </c>
      <c r="K184">
        <v>8.3000001907348597</v>
      </c>
      <c r="L184">
        <v>156.20000660419402</v>
      </c>
      <c r="M184">
        <v>163</v>
      </c>
      <c r="N184">
        <v>32</v>
      </c>
      <c r="O184">
        <v>203</v>
      </c>
      <c r="P184">
        <v>560</v>
      </c>
      <c r="Q184">
        <v>0</v>
      </c>
      <c r="R184">
        <v>0</v>
      </c>
      <c r="S184">
        <v>4.0999999999999996</v>
      </c>
      <c r="T184">
        <v>0</v>
      </c>
      <c r="U184">
        <v>0</v>
      </c>
      <c r="V184">
        <v>190</v>
      </c>
      <c r="W184">
        <v>13.2</v>
      </c>
    </row>
    <row r="185" spans="1:23" x14ac:dyDescent="0.25">
      <c r="A185" s="9" t="str">
        <f t="shared" si="4"/>
        <v>ICH11-100 A5    Fn=0612N - Fp=1349N - vmax=4.10m/s</v>
      </c>
      <c r="B185" t="s">
        <v>308</v>
      </c>
      <c r="C185">
        <v>1349</v>
      </c>
      <c r="D185">
        <v>17.5</v>
      </c>
      <c r="E185">
        <v>612</v>
      </c>
      <c r="F185">
        <v>5.2199997901916504</v>
      </c>
      <c r="G185" s="4">
        <f t="shared" si="5"/>
        <v>612</v>
      </c>
      <c r="H185" s="6">
        <v>3.0108563504202559</v>
      </c>
      <c r="I185" s="7">
        <v>4.0999999046325604</v>
      </c>
      <c r="J185">
        <v>6.0999999046325604</v>
      </c>
      <c r="K185">
        <v>2.7699999809265101</v>
      </c>
      <c r="L185">
        <v>52.099999040365198</v>
      </c>
      <c r="M185">
        <v>94</v>
      </c>
      <c r="N185">
        <v>32</v>
      </c>
      <c r="O185">
        <v>117</v>
      </c>
      <c r="P185">
        <v>560</v>
      </c>
      <c r="Q185">
        <v>0</v>
      </c>
      <c r="R185">
        <v>0</v>
      </c>
      <c r="S185">
        <v>4.0999999999999996</v>
      </c>
      <c r="T185">
        <v>0</v>
      </c>
      <c r="U185">
        <v>0</v>
      </c>
      <c r="V185">
        <v>190</v>
      </c>
      <c r="W185">
        <v>13.2</v>
      </c>
    </row>
    <row r="186" spans="1:23" x14ac:dyDescent="0.25">
      <c r="A186" s="9" t="str">
        <f t="shared" si="4"/>
        <v>ICH11-150 A1    Fn=0894N - Fp=1909N - vmax=3.00m/s</v>
      </c>
      <c r="B186" t="s">
        <v>309</v>
      </c>
      <c r="C186">
        <v>1909</v>
      </c>
      <c r="D186">
        <v>15.300000190734799</v>
      </c>
      <c r="E186">
        <v>894</v>
      </c>
      <c r="F186">
        <v>5.9000000953674299</v>
      </c>
      <c r="G186" s="4">
        <f t="shared" si="5"/>
        <v>894</v>
      </c>
      <c r="H186" s="6">
        <v>2.1280821890626145</v>
      </c>
      <c r="I186" s="7">
        <v>3</v>
      </c>
      <c r="J186">
        <v>8.6000003814697195</v>
      </c>
      <c r="K186">
        <v>3.7999999523162802</v>
      </c>
      <c r="L186">
        <v>79.700000584125505</v>
      </c>
      <c r="M186">
        <v>141</v>
      </c>
      <c r="N186">
        <v>32</v>
      </c>
      <c r="O186">
        <v>173</v>
      </c>
      <c r="P186">
        <v>560</v>
      </c>
      <c r="Q186">
        <v>0</v>
      </c>
      <c r="R186">
        <v>0</v>
      </c>
      <c r="S186">
        <v>6.2</v>
      </c>
      <c r="T186">
        <v>0</v>
      </c>
      <c r="U186">
        <v>0</v>
      </c>
      <c r="V186">
        <v>190</v>
      </c>
      <c r="W186">
        <v>18.8</v>
      </c>
    </row>
    <row r="187" spans="1:23" x14ac:dyDescent="0.25">
      <c r="A187" s="9" t="str">
        <f t="shared" si="4"/>
        <v>ICH11-150 A5    Fn=0894N - Fp=1909N - vmax=5.30m/s</v>
      </c>
      <c r="B187" t="s">
        <v>310</v>
      </c>
      <c r="C187">
        <v>1909</v>
      </c>
      <c r="D187">
        <v>26.5</v>
      </c>
      <c r="E187">
        <v>894</v>
      </c>
      <c r="F187">
        <v>10.2200002670288</v>
      </c>
      <c r="G187" s="4">
        <f t="shared" si="5"/>
        <v>894</v>
      </c>
      <c r="H187" s="6">
        <v>3.8318973698475221</v>
      </c>
      <c r="I187" s="7">
        <v>5.3000001907348597</v>
      </c>
      <c r="J187">
        <v>8.6000003814697195</v>
      </c>
      <c r="K187">
        <v>1.25999999046325</v>
      </c>
      <c r="L187">
        <v>26.599999517202303</v>
      </c>
      <c r="M187">
        <v>81</v>
      </c>
      <c r="N187">
        <v>32</v>
      </c>
      <c r="O187">
        <v>100</v>
      </c>
      <c r="P187">
        <v>560</v>
      </c>
      <c r="Q187">
        <v>0</v>
      </c>
      <c r="R187">
        <v>0</v>
      </c>
      <c r="S187">
        <v>6.2</v>
      </c>
      <c r="T187">
        <v>0</v>
      </c>
      <c r="U187">
        <v>0</v>
      </c>
      <c r="V187">
        <v>190</v>
      </c>
      <c r="W187">
        <v>18.8</v>
      </c>
    </row>
    <row r="188" spans="1:23" x14ac:dyDescent="0.25">
      <c r="A188" s="9" t="str">
        <f t="shared" si="4"/>
        <v>ICH11-200 A1    Fn=1200N - Fp=2545N - vmax=3.90m/s</v>
      </c>
      <c r="B188" t="s">
        <v>311</v>
      </c>
      <c r="C188">
        <v>2545</v>
      </c>
      <c r="D188">
        <v>15.300000190734799</v>
      </c>
      <c r="E188">
        <v>1200</v>
      </c>
      <c r="F188">
        <v>5.2199997901916504</v>
      </c>
      <c r="G188" s="4">
        <f t="shared" si="5"/>
        <v>1200</v>
      </c>
      <c r="H188" s="6">
        <v>1.5532555604553457</v>
      </c>
      <c r="I188" s="7">
        <v>3.9000000953674299</v>
      </c>
      <c r="J188">
        <v>11.199999809265099</v>
      </c>
      <c r="K188">
        <v>4.8699998855590803</v>
      </c>
      <c r="L188">
        <v>106.299996376037</v>
      </c>
      <c r="M188">
        <v>188</v>
      </c>
      <c r="N188">
        <v>32</v>
      </c>
      <c r="O188">
        <v>230</v>
      </c>
      <c r="P188">
        <v>560</v>
      </c>
      <c r="Q188">
        <v>0</v>
      </c>
      <c r="R188">
        <v>0</v>
      </c>
      <c r="S188">
        <v>8.3000000000000007</v>
      </c>
      <c r="T188">
        <v>0</v>
      </c>
      <c r="U188">
        <v>0</v>
      </c>
      <c r="V188">
        <v>190</v>
      </c>
      <c r="W188">
        <v>24.4</v>
      </c>
    </row>
    <row r="189" spans="1:23" x14ac:dyDescent="0.25">
      <c r="A189" s="9" t="str">
        <f t="shared" si="4"/>
        <v>ICH11-200 A5    Fn=1200N - Fp=2545N - vmax=6.90m/s</v>
      </c>
      <c r="B189" t="s">
        <v>312</v>
      </c>
      <c r="C189">
        <v>2545</v>
      </c>
      <c r="D189">
        <v>26.5</v>
      </c>
      <c r="E189">
        <v>1200</v>
      </c>
      <c r="F189">
        <v>9.0299997329711896</v>
      </c>
      <c r="G189" s="4">
        <f t="shared" si="5"/>
        <v>1200</v>
      </c>
      <c r="H189" s="6">
        <v>2.8370361455584603</v>
      </c>
      <c r="I189" s="7">
        <v>6.9000000953674299</v>
      </c>
      <c r="J189">
        <v>11.199999809265099</v>
      </c>
      <c r="K189">
        <v>1.62000000476837</v>
      </c>
      <c r="L189">
        <v>35.399999469518598</v>
      </c>
      <c r="M189">
        <v>108</v>
      </c>
      <c r="N189">
        <v>32</v>
      </c>
      <c r="O189">
        <v>133</v>
      </c>
      <c r="P189">
        <v>560</v>
      </c>
      <c r="Q189">
        <v>0</v>
      </c>
      <c r="R189">
        <v>0</v>
      </c>
      <c r="S189">
        <v>8.3000000000000007</v>
      </c>
      <c r="T189">
        <v>0</v>
      </c>
      <c r="U189">
        <v>0</v>
      </c>
      <c r="V189">
        <v>190</v>
      </c>
      <c r="W189">
        <v>24.4</v>
      </c>
    </row>
    <row r="190" spans="1:23" x14ac:dyDescent="0.25">
      <c r="A190" s="9" t="str">
        <f t="shared" si="4"/>
        <v>ICH11-250 A1    Fn=1507N - Fp=3182N - vmax=3.10m/s</v>
      </c>
      <c r="B190" t="s">
        <v>356</v>
      </c>
      <c r="C190">
        <v>3182</v>
      </c>
      <c r="D190">
        <v>15.300000190734799</v>
      </c>
      <c r="E190">
        <v>1507</v>
      </c>
      <c r="F190">
        <v>5.2399997711181596</v>
      </c>
      <c r="G190" s="4">
        <f t="shared" si="5"/>
        <v>1507</v>
      </c>
      <c r="H190" s="6">
        <v>1.2072591007056581</v>
      </c>
      <c r="I190" s="7">
        <v>3.0999999046325599</v>
      </c>
      <c r="J190">
        <v>13.800000190734799</v>
      </c>
      <c r="K190">
        <v>5.9400000572204501</v>
      </c>
      <c r="L190">
        <v>132.89999961852999</v>
      </c>
      <c r="M190">
        <v>235</v>
      </c>
      <c r="N190">
        <v>32</v>
      </c>
      <c r="O190">
        <v>287</v>
      </c>
      <c r="P190">
        <v>560</v>
      </c>
      <c r="Q190">
        <v>0</v>
      </c>
      <c r="R190">
        <v>0</v>
      </c>
      <c r="S190">
        <v>10.4</v>
      </c>
      <c r="T190">
        <v>0</v>
      </c>
      <c r="U190">
        <v>0</v>
      </c>
      <c r="V190">
        <v>190</v>
      </c>
      <c r="W190">
        <v>30</v>
      </c>
    </row>
    <row r="191" spans="1:23" x14ac:dyDescent="0.25">
      <c r="A191" s="9" t="str">
        <f t="shared" si="4"/>
        <v>ICH11-250 A5    Fn=1507N - Fp=3182N - vmax=5.50m/s</v>
      </c>
      <c r="B191" t="s">
        <v>355</v>
      </c>
      <c r="C191">
        <v>3182</v>
      </c>
      <c r="D191">
        <v>26.5</v>
      </c>
      <c r="E191">
        <v>1507</v>
      </c>
      <c r="F191">
        <v>9.0799999237060494</v>
      </c>
      <c r="G191" s="4">
        <f t="shared" si="5"/>
        <v>1507</v>
      </c>
      <c r="H191" s="6">
        <v>2.2351257050845499</v>
      </c>
      <c r="I191" s="7">
        <v>5.5</v>
      </c>
      <c r="J191">
        <v>13.800000190734799</v>
      </c>
      <c r="K191">
        <v>1.9800000190734801</v>
      </c>
      <c r="L191">
        <v>44.3000011146068</v>
      </c>
      <c r="M191">
        <v>135</v>
      </c>
      <c r="N191">
        <v>32</v>
      </c>
      <c r="O191">
        <v>166</v>
      </c>
      <c r="P191">
        <v>560</v>
      </c>
      <c r="Q191">
        <v>0</v>
      </c>
      <c r="R191">
        <v>0</v>
      </c>
      <c r="S191">
        <v>10.4</v>
      </c>
      <c r="T191">
        <v>0</v>
      </c>
      <c r="U191">
        <v>0</v>
      </c>
      <c r="V191">
        <v>190</v>
      </c>
      <c r="W191">
        <v>30</v>
      </c>
    </row>
    <row r="192" spans="1:23" x14ac:dyDescent="0.25">
      <c r="A192" s="9" t="str">
        <f t="shared" si="4"/>
        <v>ICH22-030 A1    Fn=0342N - Fp=0710N - vmax=3.90m/s</v>
      </c>
      <c r="B192" t="s">
        <v>313</v>
      </c>
      <c r="C192">
        <v>710</v>
      </c>
      <c r="D192">
        <v>10.1000003814697</v>
      </c>
      <c r="E192">
        <v>342</v>
      </c>
      <c r="F192">
        <v>2.8199999332427899</v>
      </c>
      <c r="G192" s="4">
        <f t="shared" si="5"/>
        <v>342</v>
      </c>
      <c r="H192" s="6">
        <v>2.7772621189728688</v>
      </c>
      <c r="I192" s="7">
        <v>3.9000000953674299</v>
      </c>
      <c r="J192">
        <v>4.9000000953674299</v>
      </c>
      <c r="K192">
        <v>7.5199999809265101</v>
      </c>
      <c r="L192">
        <v>93.699999153614002</v>
      </c>
      <c r="M192">
        <v>98</v>
      </c>
      <c r="N192">
        <v>32</v>
      </c>
      <c r="O192">
        <v>121</v>
      </c>
      <c r="P192">
        <v>560</v>
      </c>
      <c r="Q192">
        <v>0</v>
      </c>
      <c r="R192">
        <v>0</v>
      </c>
      <c r="S192">
        <v>2.4</v>
      </c>
      <c r="T192">
        <v>0</v>
      </c>
      <c r="U192">
        <v>0</v>
      </c>
      <c r="V192">
        <v>375</v>
      </c>
      <c r="W192">
        <v>5.4</v>
      </c>
    </row>
    <row r="193" spans="1:23" x14ac:dyDescent="0.25">
      <c r="A193" s="9" t="str">
        <f t="shared" si="4"/>
        <v>ICH22-030 A5    Fn=0342N - Fp=0710N - vmax=6.90m/s</v>
      </c>
      <c r="B193" t="s">
        <v>314</v>
      </c>
      <c r="C193">
        <v>710</v>
      </c>
      <c r="D193">
        <v>17.5</v>
      </c>
      <c r="E193">
        <v>342</v>
      </c>
      <c r="F193">
        <v>4.88000011444091</v>
      </c>
      <c r="G193" s="4">
        <f t="shared" si="5"/>
        <v>342</v>
      </c>
      <c r="H193" s="6">
        <v>5.0395867979121585</v>
      </c>
      <c r="I193" s="7">
        <v>6.9000000953674299</v>
      </c>
      <c r="J193">
        <v>4.9000000953674299</v>
      </c>
      <c r="K193">
        <v>2.5099999904632502</v>
      </c>
      <c r="L193">
        <v>31.199999153613998</v>
      </c>
      <c r="M193">
        <v>57</v>
      </c>
      <c r="N193">
        <v>32</v>
      </c>
      <c r="O193">
        <v>70</v>
      </c>
      <c r="P193">
        <v>560</v>
      </c>
      <c r="Q193">
        <v>0</v>
      </c>
      <c r="R193">
        <v>0</v>
      </c>
      <c r="S193">
        <v>2.4</v>
      </c>
      <c r="T193">
        <v>0</v>
      </c>
      <c r="U193">
        <v>0</v>
      </c>
      <c r="V193">
        <v>375</v>
      </c>
      <c r="W193">
        <v>5.4</v>
      </c>
    </row>
    <row r="194" spans="1:23" x14ac:dyDescent="0.25">
      <c r="A194" s="9" t="str">
        <f t="shared" si="4"/>
        <v>ICH22-050 A1    Fn=0584N - Fp=1184N - vmax=2.30m/s</v>
      </c>
      <c r="B194" t="s">
        <v>315</v>
      </c>
      <c r="C194">
        <v>1184</v>
      </c>
      <c r="D194">
        <v>10.1000003814697</v>
      </c>
      <c r="E194">
        <v>584</v>
      </c>
      <c r="F194">
        <v>2.8900001049041699</v>
      </c>
      <c r="G194" s="4">
        <f t="shared" si="5"/>
        <v>584</v>
      </c>
      <c r="H194" s="6">
        <v>1.5944620551632225</v>
      </c>
      <c r="I194" s="7">
        <v>2.2999999523162802</v>
      </c>
      <c r="J194">
        <v>6.8000001907348597</v>
      </c>
      <c r="K194">
        <v>10.119999885559</v>
      </c>
      <c r="L194">
        <v>156.20000660419402</v>
      </c>
      <c r="M194">
        <v>163</v>
      </c>
      <c r="N194">
        <v>32</v>
      </c>
      <c r="O194">
        <v>202</v>
      </c>
      <c r="P194">
        <v>560</v>
      </c>
      <c r="Q194">
        <v>0</v>
      </c>
      <c r="R194">
        <v>0</v>
      </c>
      <c r="S194">
        <v>4</v>
      </c>
      <c r="T194">
        <v>0</v>
      </c>
      <c r="U194">
        <v>0</v>
      </c>
      <c r="V194">
        <v>375</v>
      </c>
      <c r="W194">
        <v>7.6</v>
      </c>
    </row>
    <row r="195" spans="1:23" x14ac:dyDescent="0.25">
      <c r="A195" s="9" t="str">
        <f t="shared" si="4"/>
        <v>ICH22-050 A5    Fn=0584N - Fp=1184N - vmax=4.10m/s</v>
      </c>
      <c r="B195" t="s">
        <v>316</v>
      </c>
      <c r="C195">
        <v>1184</v>
      </c>
      <c r="D195">
        <v>17.5</v>
      </c>
      <c r="E195">
        <v>584</v>
      </c>
      <c r="F195">
        <v>5.0100002288818297</v>
      </c>
      <c r="G195" s="4">
        <f t="shared" si="5"/>
        <v>584</v>
      </c>
      <c r="H195" s="6">
        <v>2.9646232060661108</v>
      </c>
      <c r="I195" s="7">
        <v>4.0999999046325604</v>
      </c>
      <c r="J195">
        <v>6.8000001907348597</v>
      </c>
      <c r="K195">
        <v>3.3699998855590798</v>
      </c>
      <c r="L195">
        <v>52.099999040365198</v>
      </c>
      <c r="M195">
        <v>94</v>
      </c>
      <c r="N195">
        <v>32</v>
      </c>
      <c r="O195">
        <v>117</v>
      </c>
      <c r="P195">
        <v>560</v>
      </c>
      <c r="Q195">
        <v>0</v>
      </c>
      <c r="R195">
        <v>0</v>
      </c>
      <c r="S195">
        <v>4</v>
      </c>
      <c r="T195">
        <v>0</v>
      </c>
      <c r="U195">
        <v>0</v>
      </c>
      <c r="V195">
        <v>375</v>
      </c>
      <c r="W195">
        <v>7.6</v>
      </c>
    </row>
    <row r="196" spans="1:23" x14ac:dyDescent="0.25">
      <c r="A196" s="9" t="str">
        <f t="shared" si="4"/>
        <v>ICH22-075 A1    Fn=0889N - Fp=1775N - vmax=3.10m/s</v>
      </c>
      <c r="B196" t="s">
        <v>317</v>
      </c>
      <c r="C196">
        <v>1775</v>
      </c>
      <c r="D196">
        <v>20.2000007629394</v>
      </c>
      <c r="E196">
        <v>889</v>
      </c>
      <c r="F196">
        <v>5.88000011444091</v>
      </c>
      <c r="G196" s="4">
        <f t="shared" si="5"/>
        <v>889</v>
      </c>
      <c r="H196" s="6">
        <v>2.2542352068911118</v>
      </c>
      <c r="I196" s="7">
        <v>3.0999999046325599</v>
      </c>
      <c r="J196">
        <v>9.3000001907348597</v>
      </c>
      <c r="K196">
        <v>3.3399999141693102</v>
      </c>
      <c r="L196">
        <v>58.600001037120798</v>
      </c>
      <c r="M196">
        <v>122</v>
      </c>
      <c r="N196">
        <v>32</v>
      </c>
      <c r="O196">
        <v>151</v>
      </c>
      <c r="P196">
        <v>560</v>
      </c>
      <c r="Q196">
        <v>0</v>
      </c>
      <c r="R196">
        <v>0</v>
      </c>
      <c r="S196">
        <v>6</v>
      </c>
      <c r="T196">
        <v>0</v>
      </c>
      <c r="U196">
        <v>0</v>
      </c>
      <c r="V196">
        <v>375</v>
      </c>
      <c r="W196">
        <v>10.4</v>
      </c>
    </row>
    <row r="197" spans="1:23" x14ac:dyDescent="0.25">
      <c r="A197" s="9" t="str">
        <f t="shared" si="4"/>
        <v>ICH22-075 A5    Fn=0889N - Fp=1775N - vmax=5.50m/s</v>
      </c>
      <c r="B197" t="s">
        <v>318</v>
      </c>
      <c r="C197">
        <v>1775</v>
      </c>
      <c r="D197">
        <v>35</v>
      </c>
      <c r="E197">
        <v>889</v>
      </c>
      <c r="F197">
        <v>10.1800003051757</v>
      </c>
      <c r="G197" s="4">
        <f t="shared" si="5"/>
        <v>889</v>
      </c>
      <c r="H197" s="6">
        <v>4.0654033483492977</v>
      </c>
      <c r="I197" s="7">
        <v>5.5</v>
      </c>
      <c r="J197">
        <v>9.3000001907348597</v>
      </c>
      <c r="K197">
        <v>1.1100000143051101</v>
      </c>
      <c r="L197">
        <v>19.500000402331299</v>
      </c>
      <c r="M197">
        <v>71</v>
      </c>
      <c r="N197">
        <v>32</v>
      </c>
      <c r="O197">
        <v>87</v>
      </c>
      <c r="P197">
        <v>560</v>
      </c>
      <c r="Q197">
        <v>0</v>
      </c>
      <c r="R197">
        <v>0</v>
      </c>
      <c r="S197">
        <v>6</v>
      </c>
      <c r="T197">
        <v>0</v>
      </c>
      <c r="U197">
        <v>0</v>
      </c>
      <c r="V197">
        <v>375</v>
      </c>
      <c r="W197">
        <v>10.4</v>
      </c>
    </row>
    <row r="198" spans="1:23" x14ac:dyDescent="0.25">
      <c r="A198" s="9" t="str">
        <f t="shared" si="4"/>
        <v>ICH22-100 A1    Fn=1203N - Fp=2367N - vmax=4.00m/s</v>
      </c>
      <c r="B198" t="s">
        <v>319</v>
      </c>
      <c r="C198">
        <v>2367</v>
      </c>
      <c r="D198">
        <v>34.599998474121001</v>
      </c>
      <c r="E198">
        <v>1203</v>
      </c>
      <c r="F198">
        <v>10.2399997711181</v>
      </c>
      <c r="G198" s="4">
        <f t="shared" si="5"/>
        <v>1203</v>
      </c>
      <c r="H198" s="6">
        <v>2.983152046526516</v>
      </c>
      <c r="I198" s="7">
        <v>4</v>
      </c>
      <c r="J198">
        <v>11.800000190734799</v>
      </c>
      <c r="K198">
        <v>1.3899999856948799</v>
      </c>
      <c r="L198">
        <v>26.599999517202303</v>
      </c>
      <c r="M198">
        <v>95</v>
      </c>
      <c r="N198">
        <v>32</v>
      </c>
      <c r="O198">
        <v>117</v>
      </c>
      <c r="P198">
        <v>560</v>
      </c>
      <c r="Q198">
        <v>0</v>
      </c>
      <c r="R198">
        <v>0</v>
      </c>
      <c r="S198">
        <v>8</v>
      </c>
      <c r="T198">
        <v>0</v>
      </c>
      <c r="U198">
        <v>0</v>
      </c>
      <c r="V198">
        <v>375</v>
      </c>
      <c r="W198">
        <v>13.2</v>
      </c>
    </row>
    <row r="199" spans="1:23" x14ac:dyDescent="0.25">
      <c r="A199" s="9" t="str">
        <f t="shared" si="4"/>
        <v>ICH22-100 A5    Fn=1203N - Fp=2367N - vmax=7.10m/s</v>
      </c>
      <c r="B199" t="s">
        <v>320</v>
      </c>
      <c r="C199">
        <v>2367</v>
      </c>
      <c r="D199">
        <v>59.900001525878899</v>
      </c>
      <c r="E199">
        <v>1203</v>
      </c>
      <c r="F199">
        <v>17.7299995422363</v>
      </c>
      <c r="G199" s="4">
        <f t="shared" si="5"/>
        <v>1203</v>
      </c>
      <c r="H199" s="6">
        <v>5.2995008174962486</v>
      </c>
      <c r="I199" s="7">
        <v>7.0999999046325604</v>
      </c>
      <c r="J199">
        <v>11.800000190734799</v>
      </c>
      <c r="K199">
        <v>0.46000000834464999</v>
      </c>
      <c r="L199">
        <v>8.8999997824430395</v>
      </c>
      <c r="M199">
        <v>55</v>
      </c>
      <c r="N199">
        <v>32</v>
      </c>
      <c r="O199">
        <v>68</v>
      </c>
      <c r="P199">
        <v>560</v>
      </c>
      <c r="Q199">
        <v>0</v>
      </c>
      <c r="R199">
        <v>0</v>
      </c>
      <c r="S199">
        <v>8</v>
      </c>
      <c r="T199">
        <v>0</v>
      </c>
      <c r="U199">
        <v>0</v>
      </c>
      <c r="V199">
        <v>375</v>
      </c>
      <c r="W199">
        <v>13.2</v>
      </c>
    </row>
    <row r="200" spans="1:23" x14ac:dyDescent="0.25">
      <c r="A200" s="9" t="str">
        <f t="shared" si="4"/>
        <v>ICH22-150 A1    Fn=1823N - Fp=3551N - vmax=2.60m/s</v>
      </c>
      <c r="B200" t="s">
        <v>321</v>
      </c>
      <c r="C200">
        <v>3551</v>
      </c>
      <c r="D200">
        <v>34.599998474121001</v>
      </c>
      <c r="E200">
        <v>1823</v>
      </c>
      <c r="F200">
        <v>10.3500003814697</v>
      </c>
      <c r="G200" s="4">
        <f t="shared" si="5"/>
        <v>1823</v>
      </c>
      <c r="H200" s="6">
        <v>1.9304974671290804</v>
      </c>
      <c r="I200" s="7">
        <v>2.5999999046325599</v>
      </c>
      <c r="J200">
        <v>16.799999237060501</v>
      </c>
      <c r="K200">
        <v>1.9400000572204501</v>
      </c>
      <c r="L200">
        <v>39.900001138448701</v>
      </c>
      <c r="M200">
        <v>143</v>
      </c>
      <c r="N200">
        <v>32</v>
      </c>
      <c r="O200">
        <v>176</v>
      </c>
      <c r="P200">
        <v>560</v>
      </c>
      <c r="Q200">
        <v>0</v>
      </c>
      <c r="R200">
        <v>0</v>
      </c>
      <c r="S200">
        <v>12</v>
      </c>
      <c r="T200">
        <v>0</v>
      </c>
      <c r="U200">
        <v>0</v>
      </c>
      <c r="V200">
        <v>375</v>
      </c>
      <c r="W200">
        <v>18.8</v>
      </c>
    </row>
    <row r="201" spans="1:23" x14ac:dyDescent="0.25">
      <c r="A201" s="9" t="str">
        <f t="shared" si="4"/>
        <v>ICH22-150 A5    Fn=1823N - Fp=3551N - vmax=4.70m/s</v>
      </c>
      <c r="B201" t="s">
        <v>322</v>
      </c>
      <c r="C201">
        <v>3551</v>
      </c>
      <c r="D201">
        <v>59.900001525878899</v>
      </c>
      <c r="E201">
        <v>1823</v>
      </c>
      <c r="F201">
        <v>17.9300003051757</v>
      </c>
      <c r="G201" s="4">
        <f t="shared" si="5"/>
        <v>1823</v>
      </c>
      <c r="H201" s="6">
        <v>3.4945133297273467</v>
      </c>
      <c r="I201" s="7">
        <v>4.6999998092651296</v>
      </c>
      <c r="J201">
        <v>16.799999237060501</v>
      </c>
      <c r="K201">
        <v>0.64999997615814198</v>
      </c>
      <c r="L201">
        <v>13.2999997586011</v>
      </c>
      <c r="M201">
        <v>82</v>
      </c>
      <c r="N201">
        <v>32</v>
      </c>
      <c r="O201">
        <v>102</v>
      </c>
      <c r="P201">
        <v>560</v>
      </c>
      <c r="Q201">
        <v>0</v>
      </c>
      <c r="R201">
        <v>0</v>
      </c>
      <c r="S201">
        <v>12</v>
      </c>
      <c r="T201">
        <v>0</v>
      </c>
      <c r="U201">
        <v>0</v>
      </c>
      <c r="V201">
        <v>375</v>
      </c>
      <c r="W201">
        <v>18.8</v>
      </c>
    </row>
    <row r="202" spans="1:23" x14ac:dyDescent="0.25">
      <c r="A202" s="9" t="str">
        <f t="shared" si="4"/>
        <v>ICH22-200 A1    Fn=2445N - Fp=4734N - vmax=1.90m/s</v>
      </c>
      <c r="B202" t="s">
        <v>323</v>
      </c>
      <c r="C202">
        <v>4734</v>
      </c>
      <c r="D202">
        <v>34.599998474121001</v>
      </c>
      <c r="E202">
        <v>2445</v>
      </c>
      <c r="F202">
        <v>10.420000076293899</v>
      </c>
      <c r="G202" s="4">
        <f t="shared" si="5"/>
        <v>2445</v>
      </c>
      <c r="H202" s="6">
        <v>1.4065367036849095</v>
      </c>
      <c r="I202" s="7">
        <v>1.8999999761581401</v>
      </c>
      <c r="J202">
        <v>21.7000007629394</v>
      </c>
      <c r="K202">
        <v>2.4800000190734801</v>
      </c>
      <c r="L202">
        <v>53.199999034404698</v>
      </c>
      <c r="M202">
        <v>190</v>
      </c>
      <c r="N202">
        <v>32</v>
      </c>
      <c r="O202">
        <v>235</v>
      </c>
      <c r="P202">
        <v>560</v>
      </c>
      <c r="Q202">
        <v>0</v>
      </c>
      <c r="R202">
        <v>0</v>
      </c>
      <c r="S202">
        <v>16.100000000000001</v>
      </c>
      <c r="T202">
        <v>0</v>
      </c>
      <c r="U202">
        <v>0</v>
      </c>
      <c r="V202">
        <v>375</v>
      </c>
      <c r="W202">
        <v>24.4</v>
      </c>
    </row>
    <row r="203" spans="1:23" x14ac:dyDescent="0.25">
      <c r="A203" s="9" t="str">
        <f t="shared" ref="A203:A266" si="6">_xlfn.CONCAT(B203,REPT(" ",16-LEN(B203)),"Fn=",TEXT(G203,"0000"),"N - Fp=",TEXT(C203,"0000"),"N - vmax=",TEXT(I203,"0.00"),"m/s")</f>
        <v>ICH22-200 A5    Fn=2445N - Fp=4734N - vmax=3.50m/s</v>
      </c>
      <c r="B203" t="s">
        <v>324</v>
      </c>
      <c r="C203">
        <v>4734</v>
      </c>
      <c r="D203">
        <v>59.900001525878899</v>
      </c>
      <c r="E203">
        <v>2445</v>
      </c>
      <c r="F203">
        <v>18.040000915527301</v>
      </c>
      <c r="G203" s="4">
        <f t="shared" ref="G203:G266" si="7">E203</f>
        <v>2445</v>
      </c>
      <c r="H203" s="6">
        <v>2.5790810510563178</v>
      </c>
      <c r="I203" s="7">
        <v>3.5</v>
      </c>
      <c r="J203">
        <v>21.7000007629394</v>
      </c>
      <c r="K203">
        <v>0.82999998331069902</v>
      </c>
      <c r="L203">
        <v>17.699999734759299</v>
      </c>
      <c r="M203">
        <v>110</v>
      </c>
      <c r="N203">
        <v>32</v>
      </c>
      <c r="O203">
        <v>135</v>
      </c>
      <c r="P203">
        <v>560</v>
      </c>
      <c r="Q203">
        <v>0</v>
      </c>
      <c r="R203">
        <v>0</v>
      </c>
      <c r="S203">
        <v>16.100000000000001</v>
      </c>
      <c r="T203">
        <v>0</v>
      </c>
      <c r="U203">
        <v>0</v>
      </c>
      <c r="V203">
        <v>375</v>
      </c>
      <c r="W203">
        <v>24.4</v>
      </c>
    </row>
    <row r="204" spans="1:23" x14ac:dyDescent="0.25">
      <c r="A204" s="9" t="str">
        <f t="shared" si="6"/>
        <v>ICH22-250 A1    Fn=3067N - Fp=5918N - vmax=1.50m/s</v>
      </c>
      <c r="B204" t="s">
        <v>349</v>
      </c>
      <c r="C204">
        <v>5918</v>
      </c>
      <c r="D204">
        <v>34.599998474121001</v>
      </c>
      <c r="E204">
        <v>3067</v>
      </c>
      <c r="F204">
        <v>10.4600000381469</v>
      </c>
      <c r="G204" s="4">
        <f t="shared" si="7"/>
        <v>3067</v>
      </c>
      <c r="H204" s="6">
        <v>1.0903721517513023</v>
      </c>
      <c r="I204" s="7">
        <v>1.5</v>
      </c>
      <c r="J204">
        <v>26.7000007629394</v>
      </c>
      <c r="K204">
        <v>3.0299999713897701</v>
      </c>
      <c r="L204">
        <v>66.399998962879096</v>
      </c>
      <c r="M204">
        <v>237</v>
      </c>
      <c r="N204">
        <v>32</v>
      </c>
      <c r="O204">
        <v>293</v>
      </c>
      <c r="P204">
        <v>560</v>
      </c>
      <c r="Q204">
        <v>0</v>
      </c>
      <c r="R204">
        <v>0</v>
      </c>
      <c r="S204">
        <v>20.100000000000001</v>
      </c>
      <c r="T204">
        <v>0</v>
      </c>
      <c r="U204">
        <v>0</v>
      </c>
      <c r="V204">
        <v>375</v>
      </c>
      <c r="W204">
        <v>30</v>
      </c>
    </row>
    <row r="205" spans="1:23" x14ac:dyDescent="0.25">
      <c r="A205" s="9" t="str">
        <f t="shared" si="6"/>
        <v>ICH22-250 A5    Fn=3067N - Fp=5918N - vmax=2.70m/s</v>
      </c>
      <c r="B205" t="s">
        <v>354</v>
      </c>
      <c r="C205">
        <v>5918</v>
      </c>
      <c r="D205">
        <v>59.900001525878899</v>
      </c>
      <c r="E205">
        <v>3067</v>
      </c>
      <c r="F205">
        <v>18.110000610351499</v>
      </c>
      <c r="G205" s="4">
        <f t="shared" si="7"/>
        <v>3067</v>
      </c>
      <c r="H205" s="6">
        <v>2.0345053858154714</v>
      </c>
      <c r="I205" s="7">
        <v>2.70000004768371</v>
      </c>
      <c r="J205">
        <v>26.7000007629394</v>
      </c>
      <c r="K205">
        <v>1.00999999046325</v>
      </c>
      <c r="L205">
        <v>22.099999710917398</v>
      </c>
      <c r="M205">
        <v>137</v>
      </c>
      <c r="N205">
        <v>32</v>
      </c>
      <c r="O205">
        <v>169</v>
      </c>
      <c r="P205">
        <v>560</v>
      </c>
      <c r="Q205">
        <v>0</v>
      </c>
      <c r="R205">
        <v>0</v>
      </c>
      <c r="S205">
        <v>20.100000000000001</v>
      </c>
      <c r="T205">
        <v>0</v>
      </c>
      <c r="U205">
        <v>0</v>
      </c>
      <c r="V205">
        <v>375</v>
      </c>
      <c r="W205">
        <v>30</v>
      </c>
    </row>
    <row r="206" spans="1:23" x14ac:dyDescent="0.25">
      <c r="A206" s="9" t="str">
        <f t="shared" si="6"/>
        <v>ICH33-030 A1    Fn=0511N - Fp=1065N - vmax=2.50m/s</v>
      </c>
      <c r="B206" t="s">
        <v>325</v>
      </c>
      <c r="C206">
        <v>1065</v>
      </c>
      <c r="D206">
        <v>10.1000003814697</v>
      </c>
      <c r="E206">
        <v>511</v>
      </c>
      <c r="F206">
        <v>2.8099999427795401</v>
      </c>
      <c r="G206" s="4">
        <f t="shared" si="7"/>
        <v>511</v>
      </c>
      <c r="H206" s="6">
        <v>1.7323143694182492</v>
      </c>
      <c r="I206" s="7">
        <v>2.5</v>
      </c>
      <c r="J206">
        <v>7.1999998092651296</v>
      </c>
      <c r="K206">
        <v>11.279999732971101</v>
      </c>
      <c r="L206">
        <v>140.59999585151601</v>
      </c>
      <c r="M206">
        <v>147</v>
      </c>
      <c r="N206">
        <v>32</v>
      </c>
      <c r="O206">
        <v>182</v>
      </c>
      <c r="P206">
        <v>560</v>
      </c>
      <c r="Q206">
        <v>0</v>
      </c>
      <c r="R206">
        <v>0</v>
      </c>
      <c r="S206">
        <v>3.6</v>
      </c>
      <c r="T206">
        <v>0</v>
      </c>
      <c r="U206">
        <v>0</v>
      </c>
      <c r="V206">
        <v>542</v>
      </c>
      <c r="W206">
        <v>5.4</v>
      </c>
    </row>
    <row r="207" spans="1:23" x14ac:dyDescent="0.25">
      <c r="A207" s="9" t="str">
        <f t="shared" si="6"/>
        <v>ICH33-030 A5    Fn=0511N - Fp=1065N - vmax=4.50m/s</v>
      </c>
      <c r="B207" t="s">
        <v>326</v>
      </c>
      <c r="C207">
        <v>1065</v>
      </c>
      <c r="D207">
        <v>17.5</v>
      </c>
      <c r="E207">
        <v>511</v>
      </c>
      <c r="F207">
        <v>4.8600001335143999</v>
      </c>
      <c r="G207" s="4">
        <f t="shared" si="7"/>
        <v>511</v>
      </c>
      <c r="H207" s="6">
        <v>3.2540860254208943</v>
      </c>
      <c r="I207" s="7">
        <v>4.5</v>
      </c>
      <c r="J207">
        <v>7.1999998092651296</v>
      </c>
      <c r="K207">
        <v>3.7599999904632502</v>
      </c>
      <c r="L207">
        <v>46.9000004231929</v>
      </c>
      <c r="M207">
        <v>85</v>
      </c>
      <c r="N207">
        <v>32</v>
      </c>
      <c r="O207">
        <v>105</v>
      </c>
      <c r="P207">
        <v>560</v>
      </c>
      <c r="Q207">
        <v>0</v>
      </c>
      <c r="R207">
        <v>0</v>
      </c>
      <c r="S207">
        <v>3.6</v>
      </c>
      <c r="T207">
        <v>0</v>
      </c>
      <c r="U207">
        <v>0</v>
      </c>
      <c r="V207">
        <v>542</v>
      </c>
      <c r="W207">
        <v>5.4</v>
      </c>
    </row>
    <row r="208" spans="1:23" x14ac:dyDescent="0.25">
      <c r="A208" s="9" t="str">
        <f t="shared" si="6"/>
        <v>ICH33-050 A1    Fn=0769N - Fp=1909N - vmax=5.40m/s</v>
      </c>
      <c r="B208" t="s">
        <v>327</v>
      </c>
      <c r="C208">
        <v>1909</v>
      </c>
      <c r="D208">
        <v>30.600000381469702</v>
      </c>
      <c r="E208">
        <v>769</v>
      </c>
      <c r="F208">
        <v>8.7799997329711896</v>
      </c>
      <c r="G208" s="4">
        <f t="shared" si="7"/>
        <v>769</v>
      </c>
      <c r="H208" s="6">
        <v>4.3529821905867845</v>
      </c>
      <c r="I208" s="7">
        <v>5.4000000953674299</v>
      </c>
      <c r="J208">
        <v>10.199999809265099</v>
      </c>
      <c r="K208">
        <v>1.2699999809265099</v>
      </c>
      <c r="L208">
        <v>19.899999722838398</v>
      </c>
      <c r="M208">
        <v>72</v>
      </c>
      <c r="N208">
        <v>32</v>
      </c>
      <c r="O208">
        <v>88</v>
      </c>
      <c r="P208">
        <v>560</v>
      </c>
      <c r="Q208">
        <v>0</v>
      </c>
      <c r="R208">
        <v>0</v>
      </c>
      <c r="S208">
        <v>6</v>
      </c>
      <c r="T208">
        <v>0</v>
      </c>
      <c r="U208">
        <v>0</v>
      </c>
      <c r="V208">
        <v>542</v>
      </c>
      <c r="W208">
        <v>7.6</v>
      </c>
    </row>
    <row r="209" spans="1:23" x14ac:dyDescent="0.25">
      <c r="A209" s="9" t="str">
        <f t="shared" si="6"/>
        <v>ICH33-050 A5    Fn=0769N - Fp=1909N - vmax=8.00m/s</v>
      </c>
      <c r="B209" t="s">
        <v>328</v>
      </c>
      <c r="C209">
        <v>1909</v>
      </c>
      <c r="D209">
        <v>53</v>
      </c>
      <c r="E209">
        <v>769</v>
      </c>
      <c r="F209">
        <v>15.2100000381469</v>
      </c>
      <c r="G209" s="4">
        <f t="shared" si="7"/>
        <v>769</v>
      </c>
      <c r="H209" s="6">
        <v>7.7887546883026948</v>
      </c>
      <c r="I209" s="7">
        <v>8</v>
      </c>
      <c r="J209">
        <v>10.199999809265099</v>
      </c>
      <c r="K209">
        <v>0.41999998688697798</v>
      </c>
      <c r="L209">
        <v>6.5999999642372096</v>
      </c>
      <c r="M209">
        <v>41</v>
      </c>
      <c r="N209">
        <v>32</v>
      </c>
      <c r="O209">
        <v>51</v>
      </c>
      <c r="P209">
        <v>560</v>
      </c>
      <c r="Q209">
        <v>0</v>
      </c>
      <c r="R209">
        <v>0</v>
      </c>
      <c r="S209">
        <v>6</v>
      </c>
      <c r="T209">
        <v>0</v>
      </c>
      <c r="U209">
        <v>0</v>
      </c>
      <c r="V209">
        <v>542</v>
      </c>
      <c r="W209">
        <v>7.6</v>
      </c>
    </row>
    <row r="210" spans="1:23" x14ac:dyDescent="0.25">
      <c r="A210" s="9" t="str">
        <f t="shared" si="6"/>
        <v>ICH33-075 A1    Fn=1171N - Fp=2863N - vmax=3.60m/s</v>
      </c>
      <c r="B210" t="s">
        <v>329</v>
      </c>
      <c r="C210">
        <v>2863</v>
      </c>
      <c r="D210">
        <v>30.600000381469702</v>
      </c>
      <c r="E210">
        <v>1171</v>
      </c>
      <c r="F210">
        <v>8.9300003051757795</v>
      </c>
      <c r="G210" s="4">
        <f t="shared" si="7"/>
        <v>1171</v>
      </c>
      <c r="H210" s="6">
        <v>2.8539613329081743</v>
      </c>
      <c r="I210" s="7">
        <v>3.5999999046325599</v>
      </c>
      <c r="J210">
        <v>13.800000190734799</v>
      </c>
      <c r="K210">
        <v>1.6799999475479099</v>
      </c>
      <c r="L210">
        <v>29.899999499320902</v>
      </c>
      <c r="M210">
        <v>107</v>
      </c>
      <c r="N210">
        <v>32</v>
      </c>
      <c r="O210">
        <v>131</v>
      </c>
      <c r="P210">
        <v>560</v>
      </c>
      <c r="Q210">
        <v>0</v>
      </c>
      <c r="R210">
        <v>0</v>
      </c>
      <c r="S210">
        <v>8.9</v>
      </c>
      <c r="T210">
        <v>0</v>
      </c>
      <c r="U210">
        <v>0</v>
      </c>
      <c r="V210">
        <v>542</v>
      </c>
      <c r="W210">
        <v>10.4</v>
      </c>
    </row>
    <row r="211" spans="1:23" x14ac:dyDescent="0.25">
      <c r="A211" s="9" t="str">
        <f t="shared" si="6"/>
        <v>ICH33-075 A5    Fn=1171N - Fp=2863N - vmax=6.30m/s</v>
      </c>
      <c r="B211" t="s">
        <v>330</v>
      </c>
      <c r="C211">
        <v>2863</v>
      </c>
      <c r="D211">
        <v>53</v>
      </c>
      <c r="E211">
        <v>1171</v>
      </c>
      <c r="F211">
        <v>15.4600000381469</v>
      </c>
      <c r="G211" s="4">
        <f t="shared" si="7"/>
        <v>1171</v>
      </c>
      <c r="H211" s="6">
        <v>5.0901159313845579</v>
      </c>
      <c r="I211" s="7">
        <v>6.3000001907348597</v>
      </c>
      <c r="J211">
        <v>13.800000190734799</v>
      </c>
      <c r="K211">
        <v>0.56000000238418501</v>
      </c>
      <c r="L211">
        <v>9.9999997764825803</v>
      </c>
      <c r="M211">
        <v>62</v>
      </c>
      <c r="N211">
        <v>32</v>
      </c>
      <c r="O211">
        <v>76</v>
      </c>
      <c r="P211">
        <v>560</v>
      </c>
      <c r="Q211">
        <v>0</v>
      </c>
      <c r="R211">
        <v>0</v>
      </c>
      <c r="S211">
        <v>8.9</v>
      </c>
      <c r="T211">
        <v>0</v>
      </c>
      <c r="U211">
        <v>0</v>
      </c>
      <c r="V211">
        <v>542</v>
      </c>
      <c r="W211">
        <v>10.4</v>
      </c>
    </row>
    <row r="212" spans="1:23" x14ac:dyDescent="0.25">
      <c r="A212" s="9" t="str">
        <f t="shared" si="6"/>
        <v>ICH33-100 A1    Fn=1575N - Fp=3818N - vmax=2.60m/s</v>
      </c>
      <c r="B212" t="s">
        <v>331</v>
      </c>
      <c r="C212">
        <v>3818</v>
      </c>
      <c r="D212">
        <v>30.600000381469702</v>
      </c>
      <c r="E212">
        <v>1575</v>
      </c>
      <c r="F212">
        <v>9.0100002288818306</v>
      </c>
      <c r="G212" s="4">
        <f t="shared" si="7"/>
        <v>1575</v>
      </c>
      <c r="H212" s="6">
        <v>2.0947733414585348</v>
      </c>
      <c r="I212" s="7">
        <v>2.5999999046325599</v>
      </c>
      <c r="J212">
        <v>17.5</v>
      </c>
      <c r="K212">
        <v>2.0899999141693102</v>
      </c>
      <c r="L212">
        <v>39.900001138448701</v>
      </c>
      <c r="M212">
        <v>143</v>
      </c>
      <c r="N212">
        <v>32</v>
      </c>
      <c r="O212">
        <v>175</v>
      </c>
      <c r="P212">
        <v>560</v>
      </c>
      <c r="Q212">
        <v>0</v>
      </c>
      <c r="R212">
        <v>0</v>
      </c>
      <c r="S212">
        <v>11.9</v>
      </c>
      <c r="T212">
        <v>0</v>
      </c>
      <c r="U212">
        <v>0</v>
      </c>
      <c r="V212">
        <v>542</v>
      </c>
      <c r="W212">
        <v>13.2</v>
      </c>
    </row>
    <row r="213" spans="1:23" x14ac:dyDescent="0.25">
      <c r="A213" s="9" t="str">
        <f t="shared" si="6"/>
        <v>ICH33-100 A5    Fn=1575N - Fp=3818N - vmax=4.70m/s</v>
      </c>
      <c r="B213" t="s">
        <v>332</v>
      </c>
      <c r="C213">
        <v>3818</v>
      </c>
      <c r="D213">
        <v>53</v>
      </c>
      <c r="E213">
        <v>1575</v>
      </c>
      <c r="F213">
        <v>15.6099996566772</v>
      </c>
      <c r="G213" s="4">
        <f t="shared" si="7"/>
        <v>1575</v>
      </c>
      <c r="H213" s="6">
        <v>3.7937549661876813</v>
      </c>
      <c r="I213" s="7">
        <v>4.6999998092651296</v>
      </c>
      <c r="J213">
        <v>17.5</v>
      </c>
      <c r="K213">
        <v>0.69999998807907104</v>
      </c>
      <c r="L213">
        <v>13.2999997586011</v>
      </c>
      <c r="M213">
        <v>82</v>
      </c>
      <c r="N213">
        <v>32</v>
      </c>
      <c r="O213">
        <v>101</v>
      </c>
      <c r="P213">
        <v>560</v>
      </c>
      <c r="Q213">
        <v>0</v>
      </c>
      <c r="R213">
        <v>0</v>
      </c>
      <c r="S213">
        <v>11.9</v>
      </c>
      <c r="T213">
        <v>0</v>
      </c>
      <c r="U213">
        <v>0</v>
      </c>
      <c r="V213">
        <v>542</v>
      </c>
      <c r="W213">
        <v>13.2</v>
      </c>
    </row>
    <row r="214" spans="1:23" x14ac:dyDescent="0.25">
      <c r="A214" s="9" t="str">
        <f t="shared" si="6"/>
        <v>ICH33-150 A1    Fn=2387N - Fp=5727N - vmax=1.70m/s</v>
      </c>
      <c r="B214" t="s">
        <v>333</v>
      </c>
      <c r="C214">
        <v>5727</v>
      </c>
      <c r="D214">
        <v>30.600000381469702</v>
      </c>
      <c r="E214">
        <v>2387</v>
      </c>
      <c r="F214">
        <v>9.1099996566772408</v>
      </c>
      <c r="G214" s="4">
        <f t="shared" si="7"/>
        <v>2387</v>
      </c>
      <c r="H214" s="6">
        <v>1.3392788977910453</v>
      </c>
      <c r="I214" s="7">
        <v>1.70000004768371</v>
      </c>
      <c r="J214">
        <v>24.899999618530199</v>
      </c>
      <c r="K214">
        <v>2.91000008583068</v>
      </c>
      <c r="L214">
        <v>59.799998998641897</v>
      </c>
      <c r="M214">
        <v>214</v>
      </c>
      <c r="N214">
        <v>32</v>
      </c>
      <c r="O214">
        <v>262</v>
      </c>
      <c r="P214">
        <v>560</v>
      </c>
      <c r="Q214">
        <v>0</v>
      </c>
      <c r="R214">
        <v>0</v>
      </c>
      <c r="S214">
        <v>17.899999999999999</v>
      </c>
      <c r="T214">
        <v>0</v>
      </c>
      <c r="U214">
        <v>0</v>
      </c>
      <c r="V214">
        <v>542</v>
      </c>
      <c r="W214">
        <v>18.8</v>
      </c>
    </row>
    <row r="215" spans="1:23" x14ac:dyDescent="0.25">
      <c r="A215" s="9" t="str">
        <f t="shared" si="6"/>
        <v>ICH33-150 A5    Fn=2387N - Fp=5727N - vmax=3.10m/s</v>
      </c>
      <c r="B215" t="s">
        <v>334</v>
      </c>
      <c r="C215">
        <v>5727</v>
      </c>
      <c r="D215">
        <v>53</v>
      </c>
      <c r="E215">
        <v>2387</v>
      </c>
      <c r="F215">
        <v>15.789999961853001</v>
      </c>
      <c r="G215" s="4">
        <f t="shared" si="7"/>
        <v>2387</v>
      </c>
      <c r="H215" s="6">
        <v>2.4784751594662757</v>
      </c>
      <c r="I215" s="7">
        <v>3.0999999046325599</v>
      </c>
      <c r="J215">
        <v>24.899999618530199</v>
      </c>
      <c r="K215">
        <v>0.97000002861022905</v>
      </c>
      <c r="L215">
        <v>19.899999722838398</v>
      </c>
      <c r="M215">
        <v>123</v>
      </c>
      <c r="N215">
        <v>32</v>
      </c>
      <c r="O215">
        <v>151</v>
      </c>
      <c r="P215">
        <v>560</v>
      </c>
      <c r="Q215">
        <v>0</v>
      </c>
      <c r="R215">
        <v>0</v>
      </c>
      <c r="S215">
        <v>17.899999999999999</v>
      </c>
      <c r="T215">
        <v>0</v>
      </c>
      <c r="U215">
        <v>0</v>
      </c>
      <c r="V215">
        <v>542</v>
      </c>
      <c r="W215">
        <v>18.8</v>
      </c>
    </row>
    <row r="216" spans="1:23" x14ac:dyDescent="0.25">
      <c r="A216" s="9" t="str">
        <f t="shared" si="6"/>
        <v>ICH33-200 A1    Fn=3201N - Fp=7636N - vmax=1.90m/s</v>
      </c>
      <c r="B216" t="s">
        <v>335</v>
      </c>
      <c r="C216">
        <v>7636</v>
      </c>
      <c r="D216">
        <v>45.900001525878899</v>
      </c>
      <c r="E216">
        <v>3201</v>
      </c>
      <c r="F216">
        <v>13.7600002288818</v>
      </c>
      <c r="G216" s="4">
        <f t="shared" si="7"/>
        <v>3201</v>
      </c>
      <c r="H216" s="6">
        <v>1.5429584193456343</v>
      </c>
      <c r="I216" s="7">
        <v>1.8999999761581401</v>
      </c>
      <c r="J216">
        <v>32.200000762939403</v>
      </c>
      <c r="K216">
        <v>1.65999996662139</v>
      </c>
      <c r="L216">
        <v>35.399999469518598</v>
      </c>
      <c r="M216">
        <v>190</v>
      </c>
      <c r="N216">
        <v>32</v>
      </c>
      <c r="O216">
        <v>233</v>
      </c>
      <c r="P216">
        <v>560</v>
      </c>
      <c r="Q216">
        <v>0</v>
      </c>
      <c r="R216">
        <v>0</v>
      </c>
      <c r="S216">
        <v>23.8</v>
      </c>
      <c r="T216">
        <v>0</v>
      </c>
      <c r="U216">
        <v>0</v>
      </c>
      <c r="V216">
        <v>542</v>
      </c>
      <c r="W216">
        <v>24.4</v>
      </c>
    </row>
    <row r="217" spans="1:23" x14ac:dyDescent="0.25">
      <c r="A217" s="9" t="str">
        <f t="shared" si="6"/>
        <v>ICH33-200 A5    Fn=3201N - Fp=7636N - vmax=3.50m/s</v>
      </c>
      <c r="B217" t="s">
        <v>336</v>
      </c>
      <c r="C217">
        <v>7636</v>
      </c>
      <c r="D217">
        <v>79.5</v>
      </c>
      <c r="E217">
        <v>3201</v>
      </c>
      <c r="F217">
        <v>23.829999923706001</v>
      </c>
      <c r="G217" s="4">
        <f t="shared" si="7"/>
        <v>3201</v>
      </c>
      <c r="H217" s="6">
        <v>2.813874607997632</v>
      </c>
      <c r="I217" s="7">
        <v>3.5</v>
      </c>
      <c r="J217">
        <v>32.200000762939403</v>
      </c>
      <c r="K217">
        <v>0.55000001192092896</v>
      </c>
      <c r="L217">
        <v>11.8000004440546</v>
      </c>
      <c r="M217">
        <v>110</v>
      </c>
      <c r="N217">
        <v>32</v>
      </c>
      <c r="O217">
        <v>134</v>
      </c>
      <c r="P217">
        <v>560</v>
      </c>
      <c r="Q217">
        <v>0</v>
      </c>
      <c r="R217">
        <v>0</v>
      </c>
      <c r="S217">
        <v>23.8</v>
      </c>
      <c r="T217">
        <v>0</v>
      </c>
      <c r="U217">
        <v>0</v>
      </c>
      <c r="V217">
        <v>542</v>
      </c>
      <c r="W217">
        <v>24.4</v>
      </c>
    </row>
    <row r="218" spans="1:23" x14ac:dyDescent="0.25">
      <c r="A218" s="9" t="str">
        <f t="shared" si="6"/>
        <v>ICH33-250 A1    Fn=4016N - Fp=9545N - vmax=1.50m/s</v>
      </c>
      <c r="B218" t="s">
        <v>352</v>
      </c>
      <c r="C218">
        <v>9545</v>
      </c>
      <c r="D218">
        <v>45.900001525878899</v>
      </c>
      <c r="E218">
        <v>4016</v>
      </c>
      <c r="F218">
        <v>13.810000419616699</v>
      </c>
      <c r="G218" s="4">
        <f t="shared" si="7"/>
        <v>4016</v>
      </c>
      <c r="H218" s="6">
        <v>1.1989252475088847</v>
      </c>
      <c r="I218" s="7">
        <v>1.5</v>
      </c>
      <c r="J218">
        <v>39.599998474121001</v>
      </c>
      <c r="K218">
        <v>2.0199999809265101</v>
      </c>
      <c r="L218">
        <v>44.3000011146068</v>
      </c>
      <c r="M218">
        <v>237</v>
      </c>
      <c r="N218">
        <v>32</v>
      </c>
      <c r="O218">
        <v>291</v>
      </c>
      <c r="P218">
        <v>560</v>
      </c>
      <c r="Q218">
        <v>0</v>
      </c>
      <c r="R218">
        <v>0</v>
      </c>
      <c r="S218">
        <v>29.8</v>
      </c>
      <c r="T218">
        <v>0</v>
      </c>
      <c r="U218">
        <v>0</v>
      </c>
      <c r="V218">
        <v>542</v>
      </c>
      <c r="W218">
        <v>30</v>
      </c>
    </row>
    <row r="219" spans="1:23" x14ac:dyDescent="0.25">
      <c r="A219" s="9" t="str">
        <f t="shared" si="6"/>
        <v>ICH33-250 A5    Fn=4016N - Fp=9545N - vmax=2.80m/s</v>
      </c>
      <c r="B219" t="s">
        <v>353</v>
      </c>
      <c r="C219">
        <v>9545</v>
      </c>
      <c r="D219">
        <v>79.5</v>
      </c>
      <c r="E219">
        <v>4016</v>
      </c>
      <c r="F219">
        <v>23.920000076293899</v>
      </c>
      <c r="G219" s="4">
        <f t="shared" si="7"/>
        <v>4016</v>
      </c>
      <c r="H219" s="6">
        <v>2.2165964660596238</v>
      </c>
      <c r="I219" s="7">
        <v>2.7999999523162802</v>
      </c>
      <c r="J219">
        <v>39.599998474121001</v>
      </c>
      <c r="K219">
        <v>0.67000001668929998</v>
      </c>
      <c r="L219">
        <v>14.8000000044703</v>
      </c>
      <c r="M219">
        <v>137</v>
      </c>
      <c r="N219">
        <v>32</v>
      </c>
      <c r="O219">
        <v>168</v>
      </c>
      <c r="P219">
        <v>560</v>
      </c>
      <c r="Q219">
        <v>0</v>
      </c>
      <c r="R219">
        <v>0</v>
      </c>
      <c r="S219">
        <v>29.8</v>
      </c>
      <c r="T219">
        <v>0</v>
      </c>
      <c r="U219">
        <v>0</v>
      </c>
      <c r="V219">
        <v>542</v>
      </c>
      <c r="W219">
        <v>30</v>
      </c>
    </row>
    <row r="220" spans="1:23" x14ac:dyDescent="0.25">
      <c r="A220" s="9" t="str">
        <f t="shared" si="6"/>
        <v>ICH44-030 A1    Fn=0600N - Fp=1527N - vmax=3.30m/s</v>
      </c>
      <c r="B220" t="s">
        <v>337</v>
      </c>
      <c r="C220">
        <v>1527</v>
      </c>
      <c r="D220">
        <v>15.300000190734799</v>
      </c>
      <c r="E220">
        <v>600</v>
      </c>
      <c r="F220">
        <v>4.2699999809265101</v>
      </c>
      <c r="G220" s="4">
        <f t="shared" si="7"/>
        <v>600</v>
      </c>
      <c r="H220" s="6">
        <v>2.5556886991882273</v>
      </c>
      <c r="I220" s="7">
        <v>3.2999999523162802</v>
      </c>
      <c r="J220">
        <v>9.6000003814697195</v>
      </c>
      <c r="K220">
        <v>5.0500001907348597</v>
      </c>
      <c r="L220">
        <v>63.799999654293003</v>
      </c>
      <c r="M220">
        <v>115</v>
      </c>
      <c r="N220">
        <v>32</v>
      </c>
      <c r="O220">
        <v>140</v>
      </c>
      <c r="P220">
        <v>560</v>
      </c>
      <c r="Q220">
        <v>0</v>
      </c>
      <c r="R220">
        <v>0</v>
      </c>
      <c r="S220">
        <v>4.7</v>
      </c>
      <c r="T220">
        <v>0</v>
      </c>
      <c r="U220">
        <v>0</v>
      </c>
      <c r="V220">
        <v>718</v>
      </c>
      <c r="W220">
        <v>5.4</v>
      </c>
    </row>
    <row r="221" spans="1:23" x14ac:dyDescent="0.25">
      <c r="A221" s="9" t="str">
        <f t="shared" si="6"/>
        <v>ICH44-030 A5    Fn=0600N - Fp=1527N - vmax=5.90m/s</v>
      </c>
      <c r="B221" t="s">
        <v>338</v>
      </c>
      <c r="C221">
        <v>1527</v>
      </c>
      <c r="D221">
        <v>26.5</v>
      </c>
      <c r="E221">
        <v>600</v>
      </c>
      <c r="F221">
        <v>7.4000000953674299</v>
      </c>
      <c r="G221" s="4">
        <f t="shared" si="7"/>
        <v>600</v>
      </c>
      <c r="H221" s="6">
        <v>4.675986969344808</v>
      </c>
      <c r="I221" s="7">
        <v>5.9000000953674299</v>
      </c>
      <c r="J221">
        <v>9.6000003814697195</v>
      </c>
      <c r="K221">
        <v>1.6799999475479099</v>
      </c>
      <c r="L221">
        <v>21.2999992072582</v>
      </c>
      <c r="M221">
        <v>66</v>
      </c>
      <c r="N221">
        <v>32</v>
      </c>
      <c r="O221">
        <v>81</v>
      </c>
      <c r="P221">
        <v>560</v>
      </c>
      <c r="Q221">
        <v>0</v>
      </c>
      <c r="R221">
        <v>0</v>
      </c>
      <c r="S221">
        <v>4.7</v>
      </c>
      <c r="T221">
        <v>0</v>
      </c>
      <c r="U221">
        <v>0</v>
      </c>
      <c r="V221">
        <v>718</v>
      </c>
      <c r="W221">
        <v>5.4</v>
      </c>
    </row>
    <row r="222" spans="1:23" x14ac:dyDescent="0.25">
      <c r="A222" s="9" t="str">
        <f t="shared" si="6"/>
        <v>ICH44-050 A1    Fn=1023N - Fp=2545N - vmax=1.90m/s</v>
      </c>
      <c r="B222" t="s">
        <v>339</v>
      </c>
      <c r="C222">
        <v>2545</v>
      </c>
      <c r="D222">
        <v>15.300000190734799</v>
      </c>
      <c r="E222">
        <v>1023</v>
      </c>
      <c r="F222">
        <v>4.38000011444091</v>
      </c>
      <c r="G222" s="4">
        <f t="shared" si="7"/>
        <v>1023</v>
      </c>
      <c r="H222" s="6">
        <v>1.4626378539574878</v>
      </c>
      <c r="I222" s="7">
        <v>1.8999999761581401</v>
      </c>
      <c r="J222">
        <v>13.5</v>
      </c>
      <c r="K222">
        <v>6.8000001907348597</v>
      </c>
      <c r="L222">
        <v>106.299996376037</v>
      </c>
      <c r="M222">
        <v>191</v>
      </c>
      <c r="N222">
        <v>32</v>
      </c>
      <c r="O222">
        <v>234</v>
      </c>
      <c r="P222">
        <v>560</v>
      </c>
      <c r="Q222">
        <v>0</v>
      </c>
      <c r="R222">
        <v>0</v>
      </c>
      <c r="S222">
        <v>7.9</v>
      </c>
      <c r="T222">
        <v>0</v>
      </c>
      <c r="U222">
        <v>0</v>
      </c>
      <c r="V222">
        <v>718</v>
      </c>
      <c r="W222">
        <v>7.6</v>
      </c>
    </row>
    <row r="223" spans="1:23" x14ac:dyDescent="0.25">
      <c r="A223" s="9" t="str">
        <f t="shared" si="6"/>
        <v>ICH44-050 A5    Fn=1023N - Fp=2545N - vmax=3.50m/s</v>
      </c>
      <c r="B223" t="s">
        <v>340</v>
      </c>
      <c r="C223">
        <v>2545</v>
      </c>
      <c r="D223">
        <v>26.5</v>
      </c>
      <c r="E223">
        <v>1023</v>
      </c>
      <c r="F223">
        <v>7.5799999237060502</v>
      </c>
      <c r="G223" s="4">
        <f t="shared" si="7"/>
        <v>1023</v>
      </c>
      <c r="H223" s="6">
        <v>2.7420579293393592</v>
      </c>
      <c r="I223" s="7">
        <v>3.5</v>
      </c>
      <c r="J223">
        <v>13.5</v>
      </c>
      <c r="K223">
        <v>2.2699999809265101</v>
      </c>
      <c r="L223">
        <v>35.399999469518598</v>
      </c>
      <c r="M223">
        <v>110</v>
      </c>
      <c r="N223">
        <v>32</v>
      </c>
      <c r="O223">
        <v>135</v>
      </c>
      <c r="P223">
        <v>560</v>
      </c>
      <c r="Q223">
        <v>0</v>
      </c>
      <c r="R223">
        <v>0</v>
      </c>
      <c r="S223">
        <v>7.9</v>
      </c>
      <c r="T223">
        <v>0</v>
      </c>
      <c r="U223">
        <v>0</v>
      </c>
      <c r="V223">
        <v>718</v>
      </c>
      <c r="W223">
        <v>7.6</v>
      </c>
    </row>
    <row r="224" spans="1:23" x14ac:dyDescent="0.25">
      <c r="A224" s="9" t="str">
        <f t="shared" si="6"/>
        <v>ICH44-075 A1    Fn=1557N - Fp=3818N - vmax=2.60m/s</v>
      </c>
      <c r="B224" t="s">
        <v>341</v>
      </c>
      <c r="C224">
        <v>3818</v>
      </c>
      <c r="D224">
        <v>30.600000381469702</v>
      </c>
      <c r="E224">
        <v>1557</v>
      </c>
      <c r="F224">
        <v>8.8999996185302699</v>
      </c>
      <c r="G224" s="4">
        <f t="shared" si="7"/>
        <v>1557</v>
      </c>
      <c r="H224" s="6">
        <v>2.0788773308502937</v>
      </c>
      <c r="I224" s="7">
        <v>2.5999999046325599</v>
      </c>
      <c r="J224">
        <v>18.299999237060501</v>
      </c>
      <c r="K224">
        <v>2.2400000095367401</v>
      </c>
      <c r="L224">
        <v>39.900001138448701</v>
      </c>
      <c r="M224">
        <v>143</v>
      </c>
      <c r="N224">
        <v>32</v>
      </c>
      <c r="O224">
        <v>175</v>
      </c>
      <c r="P224">
        <v>560</v>
      </c>
      <c r="Q224">
        <v>0</v>
      </c>
      <c r="R224">
        <v>0</v>
      </c>
      <c r="S224">
        <v>11.9</v>
      </c>
      <c r="T224">
        <v>0</v>
      </c>
      <c r="U224">
        <v>0</v>
      </c>
      <c r="V224">
        <v>718</v>
      </c>
      <c r="W224">
        <v>10.4</v>
      </c>
    </row>
    <row r="225" spans="1:23" x14ac:dyDescent="0.25">
      <c r="A225" s="9" t="str">
        <f t="shared" si="6"/>
        <v>ICH44-075 A5    Fn=1557N - Fp=3818N - vmax=4.70m/s</v>
      </c>
      <c r="B225" t="s">
        <v>342</v>
      </c>
      <c r="C225">
        <v>3818</v>
      </c>
      <c r="D225">
        <v>53</v>
      </c>
      <c r="E225">
        <v>1557</v>
      </c>
      <c r="F225">
        <v>15.420000076293899</v>
      </c>
      <c r="G225" s="4">
        <f t="shared" si="7"/>
        <v>1557</v>
      </c>
      <c r="H225" s="6">
        <v>3.7788151775126462</v>
      </c>
      <c r="I225" s="7">
        <v>4.6999998092651296</v>
      </c>
      <c r="J225">
        <v>18.299999237060501</v>
      </c>
      <c r="K225">
        <v>0.75</v>
      </c>
      <c r="L225">
        <v>13.2999997586011</v>
      </c>
      <c r="M225">
        <v>82</v>
      </c>
      <c r="N225">
        <v>32</v>
      </c>
      <c r="O225">
        <v>101</v>
      </c>
      <c r="P225">
        <v>560</v>
      </c>
      <c r="Q225">
        <v>0</v>
      </c>
      <c r="R225">
        <v>0</v>
      </c>
      <c r="S225">
        <v>11.9</v>
      </c>
      <c r="T225">
        <v>0</v>
      </c>
      <c r="U225">
        <v>0</v>
      </c>
      <c r="V225">
        <v>718</v>
      </c>
      <c r="W225">
        <v>10.4</v>
      </c>
    </row>
    <row r="226" spans="1:23" x14ac:dyDescent="0.25">
      <c r="A226" s="9" t="str">
        <f t="shared" si="6"/>
        <v>ICH44-100 A1    Fn=2095N - Fp=5090N - vmax=1.90m/s</v>
      </c>
      <c r="B226" t="s">
        <v>343</v>
      </c>
      <c r="C226">
        <v>5090</v>
      </c>
      <c r="D226">
        <v>30.600000381469702</v>
      </c>
      <c r="E226">
        <v>2095</v>
      </c>
      <c r="F226">
        <v>8.9899997711181605</v>
      </c>
      <c r="G226" s="4">
        <f t="shared" si="7"/>
        <v>2095</v>
      </c>
      <c r="H226" s="6">
        <v>1.5166720754952907</v>
      </c>
      <c r="I226" s="7">
        <v>1.8999999761581401</v>
      </c>
      <c r="J226">
        <v>23.2000007629394</v>
      </c>
      <c r="K226">
        <v>2.7899999618530198</v>
      </c>
      <c r="L226">
        <v>53.199999034404698</v>
      </c>
      <c r="M226">
        <v>190</v>
      </c>
      <c r="N226">
        <v>32</v>
      </c>
      <c r="O226">
        <v>233</v>
      </c>
      <c r="P226">
        <v>560</v>
      </c>
      <c r="Q226">
        <v>0</v>
      </c>
      <c r="R226">
        <v>0</v>
      </c>
      <c r="S226">
        <v>15.8</v>
      </c>
      <c r="T226">
        <v>0</v>
      </c>
      <c r="U226">
        <v>0</v>
      </c>
      <c r="V226">
        <v>718</v>
      </c>
      <c r="W226">
        <v>13.2</v>
      </c>
    </row>
    <row r="227" spans="1:23" x14ac:dyDescent="0.25">
      <c r="A227" s="9" t="str">
        <f t="shared" si="6"/>
        <v>ICH44-100 A5    Fn=2095N - Fp=5090N - vmax=3.50m/s</v>
      </c>
      <c r="B227" t="s">
        <v>344</v>
      </c>
      <c r="C227">
        <v>5090</v>
      </c>
      <c r="D227">
        <v>53</v>
      </c>
      <c r="E227">
        <v>2095</v>
      </c>
      <c r="F227">
        <v>15.569999694824199</v>
      </c>
      <c r="G227" s="4">
        <f t="shared" si="7"/>
        <v>2095</v>
      </c>
      <c r="H227" s="6">
        <v>2.7898373966788084</v>
      </c>
      <c r="I227" s="7">
        <v>3.5</v>
      </c>
      <c r="J227">
        <v>23.2000007629394</v>
      </c>
      <c r="K227">
        <v>0.93000000715255704</v>
      </c>
      <c r="L227">
        <v>17.699999734759299</v>
      </c>
      <c r="M227">
        <v>110</v>
      </c>
      <c r="N227">
        <v>32</v>
      </c>
      <c r="O227">
        <v>135</v>
      </c>
      <c r="P227">
        <v>560</v>
      </c>
      <c r="Q227">
        <v>0</v>
      </c>
      <c r="R227">
        <v>0</v>
      </c>
      <c r="S227">
        <v>15.8</v>
      </c>
      <c r="T227">
        <v>0</v>
      </c>
      <c r="U227">
        <v>0</v>
      </c>
      <c r="V227">
        <v>718</v>
      </c>
      <c r="W227">
        <v>13.2</v>
      </c>
    </row>
    <row r="228" spans="1:23" x14ac:dyDescent="0.25">
      <c r="A228" s="9" t="str">
        <f t="shared" si="6"/>
        <v>ICH44-150 A1    Fn=3175N - Fp=7636N - vmax=2.60m/s</v>
      </c>
      <c r="B228" t="s">
        <v>345</v>
      </c>
      <c r="C228">
        <v>7636</v>
      </c>
      <c r="D228">
        <v>61.200000762939403</v>
      </c>
      <c r="E228">
        <v>3175</v>
      </c>
      <c r="F228">
        <v>18.1800003051757</v>
      </c>
      <c r="G228" s="4">
        <f t="shared" si="7"/>
        <v>3175</v>
      </c>
      <c r="H228" s="6">
        <v>2.1136990263723447</v>
      </c>
      <c r="I228" s="7">
        <v>2.5999999046325599</v>
      </c>
      <c r="J228">
        <v>33</v>
      </c>
      <c r="K228">
        <v>0.97000002861022905</v>
      </c>
      <c r="L228">
        <v>19.899999722838398</v>
      </c>
      <c r="M228">
        <v>143</v>
      </c>
      <c r="N228">
        <v>32</v>
      </c>
      <c r="O228">
        <v>175</v>
      </c>
      <c r="P228">
        <v>560</v>
      </c>
      <c r="Q228">
        <v>0</v>
      </c>
      <c r="R228">
        <v>0</v>
      </c>
      <c r="S228">
        <v>23.7</v>
      </c>
      <c r="T228">
        <v>0</v>
      </c>
      <c r="U228">
        <v>0</v>
      </c>
      <c r="V228">
        <v>718</v>
      </c>
      <c r="W228">
        <v>18.8</v>
      </c>
    </row>
    <row r="229" spans="1:23" x14ac:dyDescent="0.25">
      <c r="A229" s="9" t="str">
        <f t="shared" si="6"/>
        <v>ICH44-150 A5    Fn=3175N - Fp=7636N - vmax=4.70m/s</v>
      </c>
      <c r="B229" t="s">
        <v>346</v>
      </c>
      <c r="C229">
        <v>7636</v>
      </c>
      <c r="D229">
        <v>106</v>
      </c>
      <c r="E229">
        <v>3175</v>
      </c>
      <c r="F229">
        <v>31.4899997711181</v>
      </c>
      <c r="G229" s="4">
        <f t="shared" si="7"/>
        <v>3175</v>
      </c>
      <c r="H229" s="6">
        <v>3.8295770384819487</v>
      </c>
      <c r="I229" s="7">
        <v>4.6999998092651296</v>
      </c>
      <c r="J229">
        <v>33</v>
      </c>
      <c r="K229">
        <v>0.31999999284744202</v>
      </c>
      <c r="L229">
        <v>6.5999999642372096</v>
      </c>
      <c r="M229">
        <v>82</v>
      </c>
      <c r="N229">
        <v>32</v>
      </c>
      <c r="O229">
        <v>101</v>
      </c>
      <c r="P229">
        <v>560</v>
      </c>
      <c r="Q229">
        <v>0</v>
      </c>
      <c r="R229">
        <v>0</v>
      </c>
      <c r="S229">
        <v>23.7</v>
      </c>
      <c r="T229">
        <v>0</v>
      </c>
      <c r="U229">
        <v>0</v>
      </c>
      <c r="V229">
        <v>718</v>
      </c>
      <c r="W229">
        <v>18.8</v>
      </c>
    </row>
    <row r="230" spans="1:23" x14ac:dyDescent="0.25">
      <c r="A230" s="9" t="str">
        <f t="shared" si="6"/>
        <v>ICH44-200 A1    Fn=4258N - Fp=10181N - vmax=1.90m/s</v>
      </c>
      <c r="B230" t="s">
        <v>347</v>
      </c>
      <c r="C230">
        <v>10181</v>
      </c>
      <c r="D230">
        <v>61.200000762939403</v>
      </c>
      <c r="E230">
        <v>4258</v>
      </c>
      <c r="F230">
        <v>18.290000915527301</v>
      </c>
      <c r="G230" s="4">
        <f t="shared" si="7"/>
        <v>4258</v>
      </c>
      <c r="H230" s="6">
        <v>1.5420630118885774</v>
      </c>
      <c r="I230" s="7">
        <v>1.8999999761581401</v>
      </c>
      <c r="J230">
        <v>42.700000762939403</v>
      </c>
      <c r="K230">
        <v>1.2400000095367401</v>
      </c>
      <c r="L230">
        <v>26.599999517202303</v>
      </c>
      <c r="M230">
        <v>190</v>
      </c>
      <c r="N230">
        <v>32</v>
      </c>
      <c r="O230">
        <v>233</v>
      </c>
      <c r="P230">
        <v>560</v>
      </c>
      <c r="Q230">
        <v>0</v>
      </c>
      <c r="R230">
        <v>0</v>
      </c>
      <c r="S230">
        <v>31.6</v>
      </c>
      <c r="T230">
        <v>0</v>
      </c>
      <c r="U230">
        <v>0</v>
      </c>
      <c r="V230">
        <v>718</v>
      </c>
      <c r="W230">
        <v>24.4</v>
      </c>
    </row>
    <row r="231" spans="1:23" x14ac:dyDescent="0.25">
      <c r="A231" s="9" t="str">
        <f t="shared" si="6"/>
        <v>ICH44-200 A5    Fn=4258N - Fp=10181N - vmax=3.50m/s</v>
      </c>
      <c r="B231" t="s">
        <v>348</v>
      </c>
      <c r="C231">
        <v>10181</v>
      </c>
      <c r="D231">
        <v>106</v>
      </c>
      <c r="E231">
        <v>4258</v>
      </c>
      <c r="F231">
        <v>31.690000534057599</v>
      </c>
      <c r="G231" s="4">
        <f t="shared" si="7"/>
        <v>4258</v>
      </c>
      <c r="H231" s="6">
        <v>2.8052606945350744</v>
      </c>
      <c r="I231" s="7">
        <v>3.5</v>
      </c>
      <c r="J231">
        <v>42.700000762939403</v>
      </c>
      <c r="K231">
        <v>0.40999999642372098</v>
      </c>
      <c r="L231">
        <v>8.8999997824430395</v>
      </c>
      <c r="M231">
        <v>110</v>
      </c>
      <c r="N231">
        <v>32</v>
      </c>
      <c r="O231">
        <v>134</v>
      </c>
      <c r="P231">
        <v>560</v>
      </c>
      <c r="Q231">
        <v>0</v>
      </c>
      <c r="R231">
        <v>0</v>
      </c>
      <c r="S231">
        <v>31.6</v>
      </c>
      <c r="T231">
        <v>0</v>
      </c>
      <c r="U231">
        <v>0</v>
      </c>
      <c r="V231">
        <v>718</v>
      </c>
      <c r="W231">
        <v>24.4</v>
      </c>
    </row>
    <row r="232" spans="1:23" x14ac:dyDescent="0.25">
      <c r="A232" s="9" t="str">
        <f t="shared" si="6"/>
        <v>ICH44-250 A1    Fn=5341N - Fp=12726N - vmax=1.50m/s</v>
      </c>
      <c r="B232" t="s">
        <v>351</v>
      </c>
      <c r="C232">
        <v>12726</v>
      </c>
      <c r="D232">
        <v>61.200000762939403</v>
      </c>
      <c r="E232">
        <v>5341</v>
      </c>
      <c r="F232">
        <v>18.370000839233398</v>
      </c>
      <c r="G232" s="4">
        <f t="shared" si="7"/>
        <v>5341</v>
      </c>
      <c r="H232" s="6">
        <v>1.2001166042565141</v>
      </c>
      <c r="I232" s="7">
        <v>1.5</v>
      </c>
      <c r="J232">
        <v>52.5</v>
      </c>
      <c r="K232">
        <v>1.50999999046325</v>
      </c>
      <c r="L232">
        <v>33.199999481439498</v>
      </c>
      <c r="M232">
        <v>237</v>
      </c>
      <c r="N232">
        <v>32</v>
      </c>
      <c r="O232">
        <v>291</v>
      </c>
      <c r="P232">
        <v>560</v>
      </c>
      <c r="Q232">
        <v>0</v>
      </c>
      <c r="R232">
        <v>0</v>
      </c>
      <c r="S232">
        <v>39.5</v>
      </c>
      <c r="T232">
        <v>0</v>
      </c>
      <c r="U232">
        <v>0</v>
      </c>
      <c r="V232">
        <v>718</v>
      </c>
      <c r="W232">
        <v>30</v>
      </c>
    </row>
    <row r="233" spans="1:23" x14ac:dyDescent="0.25">
      <c r="A233" s="9" t="str">
        <f t="shared" si="6"/>
        <v>ICH44-250 A5    Fn=5341N - Fp=12726N - vmax=2.80m/s</v>
      </c>
      <c r="B233" t="s">
        <v>350</v>
      </c>
      <c r="C233">
        <v>12726</v>
      </c>
      <c r="D233">
        <v>106</v>
      </c>
      <c r="E233">
        <v>5341</v>
      </c>
      <c r="F233">
        <v>31.809999465942301</v>
      </c>
      <c r="G233" s="4">
        <f t="shared" si="7"/>
        <v>5341</v>
      </c>
      <c r="H233" s="6">
        <v>2.2175214389399343</v>
      </c>
      <c r="I233" s="7">
        <v>2.7999999523162802</v>
      </c>
      <c r="J233">
        <v>52.5</v>
      </c>
      <c r="K233">
        <v>0.5</v>
      </c>
      <c r="L233">
        <v>11.0999997705221</v>
      </c>
      <c r="M233">
        <v>137</v>
      </c>
      <c r="N233">
        <v>32</v>
      </c>
      <c r="O233">
        <v>168</v>
      </c>
      <c r="P233">
        <v>560</v>
      </c>
      <c r="Q233">
        <v>0</v>
      </c>
      <c r="R233">
        <v>0</v>
      </c>
      <c r="S233">
        <v>39.5</v>
      </c>
      <c r="T233">
        <v>0</v>
      </c>
      <c r="U233">
        <v>0</v>
      </c>
      <c r="V233">
        <v>718</v>
      </c>
      <c r="W233">
        <v>30</v>
      </c>
    </row>
    <row r="234" spans="1:23" x14ac:dyDescent="0.25">
      <c r="A234" s="9" t="str">
        <f t="shared" si="6"/>
        <v>IL06-030 A1     Fn=0030N - Fp=0120N - vmax=8.00m/s</v>
      </c>
      <c r="B234" t="s">
        <v>114</v>
      </c>
      <c r="C234">
        <v>120</v>
      </c>
      <c r="D234">
        <v>7.0999999046325604</v>
      </c>
      <c r="E234">
        <v>30.3</v>
      </c>
      <c r="F234">
        <v>1.79999995231628</v>
      </c>
      <c r="G234" s="4">
        <f t="shared" si="7"/>
        <v>30.3</v>
      </c>
      <c r="H234" s="4">
        <v>19.580477048307291</v>
      </c>
      <c r="I234">
        <v>8</v>
      </c>
      <c r="J234">
        <v>0.270000010728836</v>
      </c>
      <c r="K234">
        <v>6.0999999046325604</v>
      </c>
      <c r="L234">
        <v>1.29999995231628</v>
      </c>
      <c r="M234">
        <v>13.699999809265099</v>
      </c>
      <c r="N234">
        <v>32</v>
      </c>
      <c r="O234">
        <v>16.799999237060501</v>
      </c>
      <c r="P234">
        <v>325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110</v>
      </c>
      <c r="W234">
        <v>9.4</v>
      </c>
    </row>
    <row r="235" spans="1:23" x14ac:dyDescent="0.25">
      <c r="A235" s="9" t="str">
        <f t="shared" si="6"/>
        <v>IL06-030 A4     Fn=0030N - Fp=0120N - vmax=8.00m/s</v>
      </c>
      <c r="B235" t="s">
        <v>115</v>
      </c>
      <c r="C235">
        <v>120</v>
      </c>
      <c r="D235">
        <v>14.199999809265099</v>
      </c>
      <c r="E235">
        <v>30.3</v>
      </c>
      <c r="F235">
        <v>3.2999999523162802</v>
      </c>
      <c r="G235" s="4">
        <f t="shared" si="7"/>
        <v>30.3</v>
      </c>
      <c r="H235" s="4">
        <v>42.740725809264319</v>
      </c>
      <c r="I235">
        <v>8</v>
      </c>
      <c r="J235">
        <v>0.270000010728836</v>
      </c>
      <c r="K235">
        <v>1.5</v>
      </c>
      <c r="L235">
        <v>0.33000001311302096</v>
      </c>
      <c r="M235">
        <v>6.9000000953674299</v>
      </c>
      <c r="N235">
        <v>32</v>
      </c>
      <c r="O235">
        <v>8.3999996185302699</v>
      </c>
      <c r="P235">
        <v>325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110</v>
      </c>
      <c r="W235">
        <v>9.4</v>
      </c>
    </row>
    <row r="236" spans="1:23" x14ac:dyDescent="0.25">
      <c r="A236" s="9" t="str">
        <f t="shared" si="6"/>
        <v>IL06-050 A1     Fn=0050N - Fp=0200N - vmax=8.00m/s</v>
      </c>
      <c r="B236" t="s">
        <v>143</v>
      </c>
      <c r="C236">
        <v>200</v>
      </c>
      <c r="D236">
        <v>7</v>
      </c>
      <c r="E236">
        <v>49.7</v>
      </c>
      <c r="F236">
        <v>1.7400000095367401</v>
      </c>
      <c r="G236" s="4">
        <f t="shared" si="7"/>
        <v>49.7</v>
      </c>
      <c r="H236" s="4">
        <v>10.596215622409874</v>
      </c>
      <c r="I236">
        <v>8</v>
      </c>
      <c r="J236">
        <v>0.31999999284744202</v>
      </c>
      <c r="K236">
        <v>8.6000003814697195</v>
      </c>
      <c r="L236">
        <v>3</v>
      </c>
      <c r="M236">
        <v>23.299999237060501</v>
      </c>
      <c r="N236">
        <v>32</v>
      </c>
      <c r="O236">
        <v>28.5</v>
      </c>
      <c r="P236">
        <v>325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110</v>
      </c>
      <c r="W236">
        <v>12.2</v>
      </c>
    </row>
    <row r="237" spans="1:23" x14ac:dyDescent="0.25">
      <c r="A237" s="9" t="str">
        <f t="shared" si="6"/>
        <v>IL06-050 A4     Fn=0050N - Fp=0200N - vmax=8.00m/s</v>
      </c>
      <c r="B237" t="s">
        <v>144</v>
      </c>
      <c r="C237">
        <v>200</v>
      </c>
      <c r="D237">
        <v>14</v>
      </c>
      <c r="E237">
        <v>49.7</v>
      </c>
      <c r="F237">
        <v>3.4700000286102202</v>
      </c>
      <c r="G237" s="4">
        <f t="shared" si="7"/>
        <v>49.7</v>
      </c>
      <c r="H237" s="4">
        <v>24.333344474395176</v>
      </c>
      <c r="I237">
        <v>8</v>
      </c>
      <c r="J237">
        <v>0.31999999284744202</v>
      </c>
      <c r="K237">
        <v>2.20000004768371</v>
      </c>
      <c r="L237">
        <v>0.75</v>
      </c>
      <c r="M237">
        <v>11.6000003814697</v>
      </c>
      <c r="N237">
        <v>32</v>
      </c>
      <c r="O237">
        <v>14.300000190734799</v>
      </c>
      <c r="P237">
        <v>325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110</v>
      </c>
      <c r="W237">
        <v>12.2</v>
      </c>
    </row>
    <row r="238" spans="1:23" x14ac:dyDescent="0.25">
      <c r="A238" s="9" t="str">
        <f t="shared" si="6"/>
        <v>IL06-075 A1     Fn=0068N - Fp=0300N - vmax=8.00m/s</v>
      </c>
      <c r="B238" t="s">
        <v>171</v>
      </c>
      <c r="C238">
        <v>300</v>
      </c>
      <c r="D238">
        <v>7</v>
      </c>
      <c r="E238">
        <v>67.599999999999994</v>
      </c>
      <c r="F238">
        <v>1.6000000238418499</v>
      </c>
      <c r="G238" s="4">
        <f t="shared" si="7"/>
        <v>67.599999999999994</v>
      </c>
      <c r="H238" s="4">
        <v>6.313534214093</v>
      </c>
      <c r="I238">
        <v>8</v>
      </c>
      <c r="J238">
        <v>0.37999999523162797</v>
      </c>
      <c r="K238">
        <v>11.699999809265099</v>
      </c>
      <c r="L238">
        <v>5</v>
      </c>
      <c r="M238">
        <v>34.900001525878899</v>
      </c>
      <c r="N238">
        <v>32</v>
      </c>
      <c r="O238">
        <v>42.799999237060497</v>
      </c>
      <c r="P238">
        <v>325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110</v>
      </c>
      <c r="W238">
        <v>18.899999999999999</v>
      </c>
    </row>
    <row r="239" spans="1:23" x14ac:dyDescent="0.25">
      <c r="A239" s="9" t="str">
        <f t="shared" si="6"/>
        <v>IL06-075 A4     Fn=0068N - Fp=0300N - vmax=8.00m/s</v>
      </c>
      <c r="B239" t="s">
        <v>172</v>
      </c>
      <c r="C239">
        <v>300</v>
      </c>
      <c r="D239">
        <v>14</v>
      </c>
      <c r="E239">
        <v>67.599999999999994</v>
      </c>
      <c r="F239">
        <v>3.16000008583068</v>
      </c>
      <c r="G239" s="4">
        <f t="shared" si="7"/>
        <v>67.599999999999994</v>
      </c>
      <c r="H239" s="4">
        <v>15.426230328135638</v>
      </c>
      <c r="I239">
        <v>8</v>
      </c>
      <c r="J239">
        <v>0.37999999523162797</v>
      </c>
      <c r="K239">
        <v>2.9000000953674299</v>
      </c>
      <c r="L239">
        <v>1.25</v>
      </c>
      <c r="M239">
        <v>17.5</v>
      </c>
      <c r="N239">
        <v>32</v>
      </c>
      <c r="O239">
        <v>21.399999618530199</v>
      </c>
      <c r="P239">
        <v>325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110</v>
      </c>
      <c r="W239">
        <v>18.899999999999999</v>
      </c>
    </row>
    <row r="240" spans="1:23" x14ac:dyDescent="0.25">
      <c r="A240" s="9" t="str">
        <f t="shared" si="6"/>
        <v>IL06-100 A1     Fn=0083N - Fp=0400N - vmax=7.30m/s</v>
      </c>
      <c r="B240" t="s">
        <v>200</v>
      </c>
      <c r="C240">
        <v>400</v>
      </c>
      <c r="D240">
        <v>7</v>
      </c>
      <c r="E240">
        <v>82.8</v>
      </c>
      <c r="F240">
        <v>1.45000004768371</v>
      </c>
      <c r="G240" s="4">
        <f t="shared" si="7"/>
        <v>82.8</v>
      </c>
      <c r="H240" s="4">
        <v>4.1911668753464433</v>
      </c>
      <c r="I240">
        <v>7.3000001907348597</v>
      </c>
      <c r="J240">
        <v>0.44999998807907099</v>
      </c>
      <c r="K240">
        <v>14.699999809265099</v>
      </c>
      <c r="L240">
        <v>7</v>
      </c>
      <c r="M240">
        <v>46.5</v>
      </c>
      <c r="N240">
        <v>32</v>
      </c>
      <c r="O240">
        <v>57</v>
      </c>
      <c r="P240">
        <v>325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110</v>
      </c>
      <c r="W240">
        <v>27.3</v>
      </c>
    </row>
    <row r="241" spans="1:23" x14ac:dyDescent="0.25">
      <c r="A241" s="9" t="str">
        <f t="shared" si="6"/>
        <v>IL06-100 A4     Fn=0083N - Fp=0400N - vmax=8.00m/s</v>
      </c>
      <c r="B241" t="s">
        <v>201</v>
      </c>
      <c r="C241">
        <v>400</v>
      </c>
      <c r="D241">
        <v>14</v>
      </c>
      <c r="E241">
        <v>82.8</v>
      </c>
      <c r="F241">
        <v>2.91000008583068</v>
      </c>
      <c r="G241" s="4">
        <f t="shared" si="7"/>
        <v>82.8</v>
      </c>
      <c r="H241" s="4">
        <v>10.997980254313264</v>
      </c>
      <c r="I241">
        <v>8</v>
      </c>
      <c r="J241">
        <v>0.44999998807907099</v>
      </c>
      <c r="K241">
        <v>3.70000004768371</v>
      </c>
      <c r="L241">
        <v>1.75</v>
      </c>
      <c r="M241">
        <v>23.299999237060501</v>
      </c>
      <c r="N241">
        <v>32</v>
      </c>
      <c r="O241">
        <v>28.5</v>
      </c>
      <c r="P241">
        <v>325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110</v>
      </c>
      <c r="W241">
        <v>27.3</v>
      </c>
    </row>
    <row r="242" spans="1:23" x14ac:dyDescent="0.25">
      <c r="A242" s="9" t="str">
        <f t="shared" si="6"/>
        <v>IL12-030 A1     Fn=0062N - Fp=0240N - vmax=8.00m/s</v>
      </c>
      <c r="B242" t="s">
        <v>116</v>
      </c>
      <c r="C242">
        <v>240</v>
      </c>
      <c r="D242">
        <v>7.0999999046325604</v>
      </c>
      <c r="E242">
        <v>62.1</v>
      </c>
      <c r="F242">
        <v>1.8400000333786</v>
      </c>
      <c r="G242" s="4">
        <f t="shared" si="7"/>
        <v>62.1</v>
      </c>
      <c r="H242" s="4">
        <v>7.8427833906976518</v>
      </c>
      <c r="I242">
        <v>8</v>
      </c>
      <c r="J242">
        <v>0.41999998688697798</v>
      </c>
      <c r="K242">
        <v>12.199999809265099</v>
      </c>
      <c r="L242">
        <v>2.5999999046325599</v>
      </c>
      <c r="M242">
        <v>27.5</v>
      </c>
      <c r="N242">
        <v>32</v>
      </c>
      <c r="O242">
        <v>33.700000762939403</v>
      </c>
      <c r="P242">
        <v>325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206.8</v>
      </c>
      <c r="W242">
        <v>9.4</v>
      </c>
    </row>
    <row r="243" spans="1:23" x14ac:dyDescent="0.25">
      <c r="A243" s="9" t="str">
        <f t="shared" si="6"/>
        <v>IL12-030 A2     Fn=0062N - Fp=0240N - vmax=8.00m/s</v>
      </c>
      <c r="B243" t="s">
        <v>117</v>
      </c>
      <c r="C243">
        <v>240</v>
      </c>
      <c r="D243">
        <v>14.199999809265099</v>
      </c>
      <c r="E243">
        <v>62.1</v>
      </c>
      <c r="F243">
        <v>3.67000007629394</v>
      </c>
      <c r="G243" s="4">
        <f t="shared" si="7"/>
        <v>62.1</v>
      </c>
      <c r="H243" s="4">
        <v>19.37752898650756</v>
      </c>
      <c r="I243">
        <v>8</v>
      </c>
      <c r="J243">
        <v>0.41999998688697798</v>
      </c>
      <c r="K243">
        <v>3.0999999046325599</v>
      </c>
      <c r="L243">
        <v>0.64999997615814198</v>
      </c>
      <c r="M243">
        <v>13.800000190734799</v>
      </c>
      <c r="N243">
        <v>32</v>
      </c>
      <c r="O243">
        <v>16.899999618530199</v>
      </c>
      <c r="P243">
        <v>325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206.8</v>
      </c>
      <c r="W243">
        <v>9.4</v>
      </c>
    </row>
    <row r="244" spans="1:23" x14ac:dyDescent="0.25">
      <c r="A244" s="9" t="str">
        <f t="shared" si="6"/>
        <v>IL12-030 A4     Fn=0062N - Fp=0240N - vmax=8.00m/s</v>
      </c>
      <c r="B244" t="s">
        <v>118</v>
      </c>
      <c r="C244">
        <v>240</v>
      </c>
      <c r="D244">
        <v>28.5</v>
      </c>
      <c r="E244">
        <v>62.1</v>
      </c>
      <c r="F244">
        <v>7.3899998664855904</v>
      </c>
      <c r="G244" s="4">
        <f t="shared" si="7"/>
        <v>62.1</v>
      </c>
      <c r="H244" s="4">
        <v>42.489406680665319</v>
      </c>
      <c r="I244">
        <v>8</v>
      </c>
      <c r="J244">
        <v>0.41999998688697798</v>
      </c>
      <c r="K244">
        <v>0.80000001192092896</v>
      </c>
      <c r="L244">
        <v>0.15999999642372101</v>
      </c>
      <c r="M244">
        <v>6.9000000953674299</v>
      </c>
      <c r="N244">
        <v>32</v>
      </c>
      <c r="O244">
        <v>8.3999996185302699</v>
      </c>
      <c r="P244">
        <v>325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206.8</v>
      </c>
      <c r="W244">
        <v>9.4</v>
      </c>
    </row>
    <row r="245" spans="1:23" x14ac:dyDescent="0.25">
      <c r="A245" s="9" t="str">
        <f t="shared" si="6"/>
        <v>IL12-050 A1     Fn=0088N - Fp=0400N - vmax=7.30m/s</v>
      </c>
      <c r="B245" t="s">
        <v>145</v>
      </c>
      <c r="C245">
        <v>400</v>
      </c>
      <c r="D245">
        <v>7</v>
      </c>
      <c r="E245">
        <v>88.4</v>
      </c>
      <c r="F245">
        <v>1.54999995231628</v>
      </c>
      <c r="G245" s="4">
        <f t="shared" si="7"/>
        <v>88.4</v>
      </c>
      <c r="H245" s="4">
        <v>3.7452372884519045</v>
      </c>
      <c r="I245">
        <v>7.3000001907348597</v>
      </c>
      <c r="J245">
        <v>0.51999998092651301</v>
      </c>
      <c r="K245">
        <v>17.2000007629394</v>
      </c>
      <c r="L245">
        <v>6</v>
      </c>
      <c r="M245">
        <v>46.5</v>
      </c>
      <c r="N245">
        <v>32</v>
      </c>
      <c r="O245">
        <v>57</v>
      </c>
      <c r="P245">
        <v>325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206.8</v>
      </c>
      <c r="W245">
        <v>12.2</v>
      </c>
    </row>
    <row r="246" spans="1:23" x14ac:dyDescent="0.25">
      <c r="A246" s="9" t="str">
        <f t="shared" si="6"/>
        <v>IL12-050 A2     Fn=0088N - Fp=0400N - vmax=8.00m/s</v>
      </c>
      <c r="B246" t="s">
        <v>146</v>
      </c>
      <c r="C246">
        <v>400</v>
      </c>
      <c r="D246">
        <v>14</v>
      </c>
      <c r="E246">
        <v>88.4</v>
      </c>
      <c r="F246">
        <v>3.0999999046325599</v>
      </c>
      <c r="G246" s="4">
        <f t="shared" si="7"/>
        <v>88.4</v>
      </c>
      <c r="H246" s="4">
        <v>10.596215622409874</v>
      </c>
      <c r="I246">
        <v>8</v>
      </c>
      <c r="J246">
        <v>0.51999998092651301</v>
      </c>
      <c r="K246">
        <v>4.3000001907348597</v>
      </c>
      <c r="L246">
        <v>1.5</v>
      </c>
      <c r="M246">
        <v>23.299999237060501</v>
      </c>
      <c r="N246">
        <v>32</v>
      </c>
      <c r="O246">
        <v>28.5</v>
      </c>
      <c r="P246">
        <v>325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206.8</v>
      </c>
      <c r="W246">
        <v>12.2</v>
      </c>
    </row>
    <row r="247" spans="1:23" x14ac:dyDescent="0.25">
      <c r="A247" s="9" t="str">
        <f t="shared" si="6"/>
        <v>IL12-050 A4     Fn=0088N - Fp=0400N - vmax=8.00m/s</v>
      </c>
      <c r="B247" t="s">
        <v>147</v>
      </c>
      <c r="C247">
        <v>400</v>
      </c>
      <c r="D247">
        <v>28.100000381469702</v>
      </c>
      <c r="E247">
        <v>88.4</v>
      </c>
      <c r="F247">
        <v>6.1799998283386204</v>
      </c>
      <c r="G247" s="4">
        <f t="shared" si="7"/>
        <v>88.4</v>
      </c>
      <c r="H247" s="4">
        <v>24.314366253860605</v>
      </c>
      <c r="I247">
        <v>8</v>
      </c>
      <c r="J247">
        <v>0.51999998092651301</v>
      </c>
      <c r="K247">
        <v>1.1000000238418499</v>
      </c>
      <c r="L247">
        <v>0.37999999523162803</v>
      </c>
      <c r="M247">
        <v>11.6000003814697</v>
      </c>
      <c r="N247">
        <v>32</v>
      </c>
      <c r="O247">
        <v>14.300000190734799</v>
      </c>
      <c r="P247">
        <v>325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206.8</v>
      </c>
      <c r="W247">
        <v>12.2</v>
      </c>
    </row>
    <row r="248" spans="1:23" x14ac:dyDescent="0.25">
      <c r="A248" s="9" t="str">
        <f t="shared" si="6"/>
        <v>IL12-075 A1     Fn=0119N - Fp=0600N - vmax=4.86m/s</v>
      </c>
      <c r="B248" t="s">
        <v>173</v>
      </c>
      <c r="C248">
        <v>600</v>
      </c>
      <c r="D248">
        <v>7</v>
      </c>
      <c r="E248">
        <v>119</v>
      </c>
      <c r="F248">
        <v>1.3899999856948799</v>
      </c>
      <c r="G248" s="4">
        <f t="shared" si="7"/>
        <v>119</v>
      </c>
      <c r="H248" s="4">
        <v>1.7513587338945256</v>
      </c>
      <c r="I248">
        <v>4.8600001335143999</v>
      </c>
      <c r="J248">
        <v>0.64999997615814198</v>
      </c>
      <c r="K248">
        <v>23.299999237060501</v>
      </c>
      <c r="L248">
        <v>10</v>
      </c>
      <c r="M248">
        <v>69.800003051757798</v>
      </c>
      <c r="N248">
        <v>32</v>
      </c>
      <c r="O248">
        <v>85.5</v>
      </c>
      <c r="P248">
        <v>325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206.8</v>
      </c>
      <c r="W248">
        <v>18.899999999999999</v>
      </c>
    </row>
    <row r="249" spans="1:23" x14ac:dyDescent="0.25">
      <c r="A249" s="9" t="str">
        <f t="shared" si="6"/>
        <v>IL12-075 A2     Fn=0119N - Fp=0600N - vmax=8.00m/s</v>
      </c>
      <c r="B249" t="s">
        <v>174</v>
      </c>
      <c r="C249">
        <v>600</v>
      </c>
      <c r="D249">
        <v>14</v>
      </c>
      <c r="E249">
        <v>119</v>
      </c>
      <c r="F249">
        <v>2.7799999713897701</v>
      </c>
      <c r="G249" s="4">
        <f t="shared" si="7"/>
        <v>119</v>
      </c>
      <c r="H249" s="4">
        <v>6.3376696136032429</v>
      </c>
      <c r="I249">
        <v>8</v>
      </c>
      <c r="J249">
        <v>0.64999997615814198</v>
      </c>
      <c r="K249">
        <v>5.8000001907348597</v>
      </c>
      <c r="L249">
        <v>2.5</v>
      </c>
      <c r="M249">
        <v>34.900001525878899</v>
      </c>
      <c r="N249">
        <v>32</v>
      </c>
      <c r="O249">
        <v>42.799999237060497</v>
      </c>
      <c r="P249">
        <v>325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206.8</v>
      </c>
      <c r="W249">
        <v>18.899999999999999</v>
      </c>
    </row>
    <row r="250" spans="1:23" x14ac:dyDescent="0.25">
      <c r="A250" s="9" t="str">
        <f t="shared" si="6"/>
        <v>IL12-075 A4     Fn=0119N - Fp=0600N - vmax=8.00m/s</v>
      </c>
      <c r="B250" t="s">
        <v>175</v>
      </c>
      <c r="C250">
        <v>600</v>
      </c>
      <c r="D250">
        <v>28.100000381469702</v>
      </c>
      <c r="E250">
        <v>119</v>
      </c>
      <c r="F250">
        <v>5.5599999427795401</v>
      </c>
      <c r="G250" s="4">
        <f t="shared" si="7"/>
        <v>119</v>
      </c>
      <c r="H250" s="4">
        <v>15.316280036556485</v>
      </c>
      <c r="I250">
        <v>8</v>
      </c>
      <c r="J250">
        <v>0.64999997615814198</v>
      </c>
      <c r="K250">
        <v>1.5</v>
      </c>
      <c r="L250">
        <v>0.62999999523162797</v>
      </c>
      <c r="M250">
        <v>17.5</v>
      </c>
      <c r="N250">
        <v>32</v>
      </c>
      <c r="O250">
        <v>21.399999618530199</v>
      </c>
      <c r="P250">
        <v>325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206.8</v>
      </c>
      <c r="W250">
        <v>18.899999999999999</v>
      </c>
    </row>
    <row r="251" spans="1:23" x14ac:dyDescent="0.25">
      <c r="A251" s="9" t="str">
        <f t="shared" si="6"/>
        <v>IL12-100 A2     Fn=0148N - Fp=0800N - vmax=7.30m/s</v>
      </c>
      <c r="B251" t="s">
        <v>202</v>
      </c>
      <c r="C251">
        <v>800</v>
      </c>
      <c r="D251">
        <v>14</v>
      </c>
      <c r="E251">
        <v>148</v>
      </c>
      <c r="F251">
        <v>2.5899999141693102</v>
      </c>
      <c r="G251" s="4">
        <f t="shared" si="7"/>
        <v>148</v>
      </c>
      <c r="H251" s="4">
        <v>4.1730432082506486</v>
      </c>
      <c r="I251">
        <v>7.3000001907348597</v>
      </c>
      <c r="J251">
        <v>0.76999998092651301</v>
      </c>
      <c r="K251">
        <v>7.4000000953674299</v>
      </c>
      <c r="L251">
        <v>3.5</v>
      </c>
      <c r="M251">
        <v>46.5</v>
      </c>
      <c r="N251">
        <v>32</v>
      </c>
      <c r="O251">
        <v>57</v>
      </c>
      <c r="P251">
        <v>325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206.8</v>
      </c>
      <c r="W251">
        <v>27.3</v>
      </c>
    </row>
    <row r="252" spans="1:23" x14ac:dyDescent="0.25">
      <c r="A252" s="9" t="str">
        <f t="shared" si="6"/>
        <v>IL12-100 A4     Fn=0148N - Fp=0800N - vmax=8.00m/s</v>
      </c>
      <c r="B252" t="s">
        <v>203</v>
      </c>
      <c r="C252">
        <v>800</v>
      </c>
      <c r="D252">
        <v>28.100000381469702</v>
      </c>
      <c r="E252">
        <v>148</v>
      </c>
      <c r="F252">
        <v>5.1799998283386204</v>
      </c>
      <c r="G252" s="4">
        <f t="shared" si="7"/>
        <v>148</v>
      </c>
      <c r="H252" s="4">
        <v>11.058360971629279</v>
      </c>
      <c r="I252">
        <v>8</v>
      </c>
      <c r="J252">
        <v>0.76999998092651301</v>
      </c>
      <c r="K252">
        <v>1.79999995231628</v>
      </c>
      <c r="L252">
        <v>0.87999999523162797</v>
      </c>
      <c r="M252">
        <v>23.299999237060501</v>
      </c>
      <c r="N252">
        <v>32</v>
      </c>
      <c r="O252">
        <v>28.5</v>
      </c>
      <c r="P252">
        <v>325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206.8</v>
      </c>
      <c r="W252">
        <v>27.3</v>
      </c>
    </row>
    <row r="253" spans="1:23" x14ac:dyDescent="0.25">
      <c r="A253" s="9" t="str">
        <f t="shared" si="6"/>
        <v>IL18-030 A1     Fn=0092N - Fp=0360N - vmax=8.00m/s</v>
      </c>
      <c r="B253" t="s">
        <v>119</v>
      </c>
      <c r="C253">
        <v>360</v>
      </c>
      <c r="D253">
        <v>7.0999999046325604</v>
      </c>
      <c r="E253">
        <v>92.1</v>
      </c>
      <c r="F253">
        <v>1.8200000524520801</v>
      </c>
      <c r="G253" s="4">
        <f t="shared" si="7"/>
        <v>92.1</v>
      </c>
      <c r="H253" s="4">
        <v>3.9776578147031971</v>
      </c>
      <c r="I253">
        <v>8</v>
      </c>
      <c r="J253">
        <v>0.56999999284744196</v>
      </c>
      <c r="K253">
        <v>18.2000007629394</v>
      </c>
      <c r="L253">
        <v>3.7999999523162802</v>
      </c>
      <c r="M253">
        <v>41.200000762939403</v>
      </c>
      <c r="N253">
        <v>32</v>
      </c>
      <c r="O253">
        <v>50.5</v>
      </c>
      <c r="P253">
        <v>325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302.8</v>
      </c>
      <c r="W253">
        <v>9.4</v>
      </c>
    </row>
    <row r="254" spans="1:23" x14ac:dyDescent="0.25">
      <c r="A254" s="9" t="str">
        <f t="shared" si="6"/>
        <v>IL18-030 A2     Fn=0092N - Fp=0360N - vmax=8.00m/s</v>
      </c>
      <c r="B254" t="s">
        <v>120</v>
      </c>
      <c r="C254">
        <v>360</v>
      </c>
      <c r="D254">
        <v>14.300000190734799</v>
      </c>
      <c r="E254">
        <v>92.1</v>
      </c>
      <c r="F254">
        <v>3.6400001049041699</v>
      </c>
      <c r="G254" s="4">
        <f t="shared" si="7"/>
        <v>92.1</v>
      </c>
      <c r="H254" s="4">
        <v>11.700400776278217</v>
      </c>
      <c r="I254">
        <v>8</v>
      </c>
      <c r="J254">
        <v>0.56999999284744196</v>
      </c>
      <c r="K254">
        <v>4.5999999046325604</v>
      </c>
      <c r="L254">
        <v>0.94999998807907104</v>
      </c>
      <c r="M254">
        <v>20.600000381469702</v>
      </c>
      <c r="N254">
        <v>32</v>
      </c>
      <c r="O254">
        <v>25.299999237060501</v>
      </c>
      <c r="P254">
        <v>325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302.8</v>
      </c>
      <c r="W254">
        <v>9.4</v>
      </c>
    </row>
    <row r="255" spans="1:23" x14ac:dyDescent="0.25">
      <c r="A255" s="9" t="str">
        <f t="shared" si="6"/>
        <v>IL18-030 A3     Fn=0092N - Fp=0360N - vmax=8.00m/s</v>
      </c>
      <c r="B255" t="s">
        <v>121</v>
      </c>
      <c r="C255">
        <v>360</v>
      </c>
      <c r="D255">
        <v>21.399999618530199</v>
      </c>
      <c r="E255">
        <v>92.1</v>
      </c>
      <c r="F255">
        <v>5.4800000190734801</v>
      </c>
      <c r="G255" s="4">
        <f t="shared" si="7"/>
        <v>92.1</v>
      </c>
      <c r="H255" s="4">
        <v>19.630541094767775</v>
      </c>
      <c r="I255">
        <v>8</v>
      </c>
      <c r="J255">
        <v>0.56999999284744196</v>
      </c>
      <c r="K255">
        <v>2</v>
      </c>
      <c r="L255">
        <v>0.41999998688697798</v>
      </c>
      <c r="M255">
        <v>13.699999809265099</v>
      </c>
      <c r="N255">
        <v>32</v>
      </c>
      <c r="O255">
        <v>16.799999237060501</v>
      </c>
      <c r="P255">
        <v>325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302.8</v>
      </c>
      <c r="W255">
        <v>9.4</v>
      </c>
    </row>
    <row r="256" spans="1:23" x14ac:dyDescent="0.25">
      <c r="A256" s="9" t="str">
        <f t="shared" si="6"/>
        <v>IL18-050 A1     Fn=0131N - Fp=0600N - vmax=4.86m/s</v>
      </c>
      <c r="B256" t="s">
        <v>148</v>
      </c>
      <c r="C256">
        <v>600</v>
      </c>
      <c r="D256">
        <v>7</v>
      </c>
      <c r="E256">
        <v>131</v>
      </c>
      <c r="F256">
        <v>1.5299999713897701</v>
      </c>
      <c r="G256" s="4">
        <f t="shared" si="7"/>
        <v>131</v>
      </c>
      <c r="H256" s="4">
        <v>1.4603299375930359</v>
      </c>
      <c r="I256">
        <v>4.8600001335143999</v>
      </c>
      <c r="J256">
        <v>0.72000002861022905</v>
      </c>
      <c r="K256">
        <v>25.7000007629394</v>
      </c>
      <c r="L256">
        <v>9</v>
      </c>
      <c r="M256">
        <v>69.800003051757798</v>
      </c>
      <c r="N256">
        <v>32</v>
      </c>
      <c r="O256">
        <v>85.5</v>
      </c>
      <c r="P256">
        <v>325</v>
      </c>
      <c r="Q256">
        <v>0</v>
      </c>
      <c r="R256">
        <v>0</v>
      </c>
      <c r="S256">
        <v>0</v>
      </c>
      <c r="T256">
        <v>0</v>
      </c>
      <c r="U256">
        <v>0</v>
      </c>
      <c r="V256">
        <v>302.8</v>
      </c>
      <c r="W256">
        <v>12.2</v>
      </c>
    </row>
    <row r="257" spans="1:23" x14ac:dyDescent="0.25">
      <c r="A257" s="9" t="str">
        <f t="shared" si="6"/>
        <v>IL18-050 A2     Fn=0131N - Fp=0600N - vmax=8.00m/s</v>
      </c>
      <c r="B257" t="s">
        <v>149</v>
      </c>
      <c r="C257">
        <v>600</v>
      </c>
      <c r="D257">
        <v>14</v>
      </c>
      <c r="E257">
        <v>131</v>
      </c>
      <c r="F257">
        <v>3.0699999332427899</v>
      </c>
      <c r="G257" s="4">
        <f t="shared" si="7"/>
        <v>131</v>
      </c>
      <c r="H257" s="4">
        <v>6.0575692407465995</v>
      </c>
      <c r="I257">
        <v>8</v>
      </c>
      <c r="J257">
        <v>0.72000002861022905</v>
      </c>
      <c r="K257">
        <v>6.4000000953674299</v>
      </c>
      <c r="L257">
        <v>2.25</v>
      </c>
      <c r="M257">
        <v>34.900001525878899</v>
      </c>
      <c r="N257">
        <v>32</v>
      </c>
      <c r="O257">
        <v>42.799999237060497</v>
      </c>
      <c r="P257">
        <v>325</v>
      </c>
      <c r="Q257">
        <v>0</v>
      </c>
      <c r="R257">
        <v>0</v>
      </c>
      <c r="S257">
        <v>0</v>
      </c>
      <c r="T257">
        <v>0</v>
      </c>
      <c r="U257">
        <v>0</v>
      </c>
      <c r="V257">
        <v>302.8</v>
      </c>
      <c r="W257">
        <v>12.2</v>
      </c>
    </row>
    <row r="258" spans="1:23" x14ac:dyDescent="0.25">
      <c r="A258" s="9" t="str">
        <f t="shared" si="6"/>
        <v>IL18-075 A1     Fn=0173N - Fp=0900N - vmax=3.24m/s</v>
      </c>
      <c r="B258" t="s">
        <v>176</v>
      </c>
      <c r="C258">
        <v>900</v>
      </c>
      <c r="D258">
        <v>7</v>
      </c>
      <c r="E258">
        <v>173</v>
      </c>
      <c r="F258">
        <v>1.3500000238418499</v>
      </c>
      <c r="G258" s="4">
        <f t="shared" si="7"/>
        <v>173</v>
      </c>
      <c r="H258" s="4">
        <v>0.21485778855748144</v>
      </c>
      <c r="I258">
        <v>3.2400000095367401</v>
      </c>
      <c r="J258">
        <v>0.91000002622604304</v>
      </c>
      <c r="K258">
        <v>35</v>
      </c>
      <c r="L258">
        <v>15</v>
      </c>
      <c r="M258">
        <v>104.800003051757</v>
      </c>
      <c r="N258">
        <v>32</v>
      </c>
      <c r="O258">
        <v>128.30000305175699</v>
      </c>
      <c r="P258">
        <v>325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302.8</v>
      </c>
      <c r="W258">
        <v>18.899999999999999</v>
      </c>
    </row>
    <row r="259" spans="1:23" x14ac:dyDescent="0.25">
      <c r="A259" s="9" t="str">
        <f t="shared" si="6"/>
        <v>IL18-075 A2     Fn=0173N - Fp=0900N - vmax=6.48m/s</v>
      </c>
      <c r="B259" t="s">
        <v>177</v>
      </c>
      <c r="C259">
        <v>900</v>
      </c>
      <c r="D259">
        <v>14</v>
      </c>
      <c r="E259">
        <v>173</v>
      </c>
      <c r="F259">
        <v>2.70000004768371</v>
      </c>
      <c r="G259" s="4">
        <f t="shared" si="7"/>
        <v>173</v>
      </c>
      <c r="H259" s="4">
        <v>3.2546990276703567</v>
      </c>
      <c r="I259">
        <v>6.4800000190734801</v>
      </c>
      <c r="J259">
        <v>0.91000002622604304</v>
      </c>
      <c r="K259">
        <v>8.8000001907348597</v>
      </c>
      <c r="L259">
        <v>3.75</v>
      </c>
      <c r="M259">
        <v>52.400001525878899</v>
      </c>
      <c r="N259">
        <v>32</v>
      </c>
      <c r="O259">
        <v>64.199996948242102</v>
      </c>
      <c r="P259">
        <v>325</v>
      </c>
      <c r="Q259">
        <v>0</v>
      </c>
      <c r="R259">
        <v>0</v>
      </c>
      <c r="S259">
        <v>0</v>
      </c>
      <c r="T259">
        <v>0</v>
      </c>
      <c r="U259">
        <v>0</v>
      </c>
      <c r="V259">
        <v>302.8</v>
      </c>
      <c r="W259">
        <v>18.899999999999999</v>
      </c>
    </row>
    <row r="260" spans="1:23" x14ac:dyDescent="0.25">
      <c r="A260" s="9" t="str">
        <f t="shared" si="6"/>
        <v>IL18-075 A3     Fn=0173N - Fp=0900N - vmax=8.00m/s</v>
      </c>
      <c r="B260" t="s">
        <v>178</v>
      </c>
      <c r="C260">
        <v>900</v>
      </c>
      <c r="D260">
        <v>21</v>
      </c>
      <c r="E260">
        <v>173</v>
      </c>
      <c r="F260">
        <v>4.0399999618530202</v>
      </c>
      <c r="G260" s="4">
        <f t="shared" si="7"/>
        <v>173</v>
      </c>
      <c r="H260" s="4">
        <v>6.3133135150867377</v>
      </c>
      <c r="I260">
        <v>8</v>
      </c>
      <c r="J260">
        <v>0.91000002622604304</v>
      </c>
      <c r="K260">
        <v>3.9000000953674299</v>
      </c>
      <c r="L260">
        <v>1.66999995708465</v>
      </c>
      <c r="M260">
        <v>34.900001525878899</v>
      </c>
      <c r="N260">
        <v>32</v>
      </c>
      <c r="O260">
        <v>42.799999237060497</v>
      </c>
      <c r="P260">
        <v>325</v>
      </c>
      <c r="Q260">
        <v>0</v>
      </c>
      <c r="R260">
        <v>0</v>
      </c>
      <c r="S260">
        <v>0</v>
      </c>
      <c r="T260">
        <v>0</v>
      </c>
      <c r="U260">
        <v>0</v>
      </c>
      <c r="V260">
        <v>302.8</v>
      </c>
      <c r="W260">
        <v>18.899999999999999</v>
      </c>
    </row>
    <row r="261" spans="1:23" x14ac:dyDescent="0.25">
      <c r="A261" s="9" t="str">
        <f t="shared" si="6"/>
        <v>IL18-100 A1     Fn=0211N - Fp=1200N - vmax=2.43m/s</v>
      </c>
      <c r="B261" t="s">
        <v>204</v>
      </c>
      <c r="C261">
        <v>1200</v>
      </c>
      <c r="D261">
        <v>7</v>
      </c>
      <c r="E261">
        <v>211</v>
      </c>
      <c r="F261">
        <v>1.2300000190734801</v>
      </c>
      <c r="G261" s="4">
        <f t="shared" si="7"/>
        <v>211</v>
      </c>
      <c r="H261" s="4">
        <v>0</v>
      </c>
      <c r="I261">
        <v>2.4300000667571999</v>
      </c>
      <c r="J261">
        <v>1.1000000238418499</v>
      </c>
      <c r="K261">
        <v>44.200000762939403</v>
      </c>
      <c r="L261">
        <v>21</v>
      </c>
      <c r="M261">
        <v>139.69999694824199</v>
      </c>
      <c r="N261">
        <v>32</v>
      </c>
      <c r="O261">
        <v>171.100006103515</v>
      </c>
      <c r="P261">
        <v>325</v>
      </c>
      <c r="Q261">
        <v>0</v>
      </c>
      <c r="R261">
        <v>0</v>
      </c>
      <c r="S261">
        <v>0</v>
      </c>
      <c r="T261">
        <v>0</v>
      </c>
      <c r="U261">
        <v>0</v>
      </c>
      <c r="V261">
        <v>302.8</v>
      </c>
      <c r="W261">
        <v>27.3</v>
      </c>
    </row>
    <row r="262" spans="1:23" x14ac:dyDescent="0.25">
      <c r="A262" s="9" t="str">
        <f t="shared" si="6"/>
        <v>IL18-100 A2     Fn=0211N - Fp=1200N - vmax=4.86m/s</v>
      </c>
      <c r="B262" t="s">
        <v>205</v>
      </c>
      <c r="C262">
        <v>1200</v>
      </c>
      <c r="D262">
        <v>14</v>
      </c>
      <c r="E262">
        <v>211</v>
      </c>
      <c r="F262">
        <v>2.46000003814697</v>
      </c>
      <c r="G262" s="4">
        <f t="shared" si="7"/>
        <v>211</v>
      </c>
      <c r="H262" s="4">
        <v>1.8814300888877606</v>
      </c>
      <c r="I262">
        <v>4.8600001335143999</v>
      </c>
      <c r="J262">
        <v>1.1000000238418499</v>
      </c>
      <c r="K262">
        <v>11.1000003814697</v>
      </c>
      <c r="L262">
        <v>5.25</v>
      </c>
      <c r="M262">
        <v>69.900001525878906</v>
      </c>
      <c r="N262">
        <v>32</v>
      </c>
      <c r="O262">
        <v>85.599998474121094</v>
      </c>
      <c r="P262">
        <v>325</v>
      </c>
      <c r="Q262">
        <v>0</v>
      </c>
      <c r="R262">
        <v>0</v>
      </c>
      <c r="S262">
        <v>0</v>
      </c>
      <c r="T262">
        <v>0</v>
      </c>
      <c r="U262">
        <v>0</v>
      </c>
      <c r="V262">
        <v>302.8</v>
      </c>
      <c r="W262">
        <v>27.3</v>
      </c>
    </row>
    <row r="263" spans="1:23" x14ac:dyDescent="0.25">
      <c r="A263" s="9" t="str">
        <f t="shared" si="6"/>
        <v>IL18-100 A3     Fn=0211N - Fp=1200N - vmax=7.28m/s</v>
      </c>
      <c r="B263" t="s">
        <v>206</v>
      </c>
      <c r="C263">
        <v>1200</v>
      </c>
      <c r="D263">
        <v>21</v>
      </c>
      <c r="E263">
        <v>211</v>
      </c>
      <c r="F263">
        <v>3.70000004768371</v>
      </c>
      <c r="G263" s="4">
        <f t="shared" si="7"/>
        <v>211</v>
      </c>
      <c r="H263" s="4">
        <v>4.1824270364104121</v>
      </c>
      <c r="I263">
        <v>7.2800002098083496</v>
      </c>
      <c r="J263">
        <v>1.1000000238418499</v>
      </c>
      <c r="K263">
        <v>4.9000000953674299</v>
      </c>
      <c r="L263">
        <v>2.3299999237060502</v>
      </c>
      <c r="M263">
        <v>46.599998474121001</v>
      </c>
      <c r="N263">
        <v>32</v>
      </c>
      <c r="O263">
        <v>57</v>
      </c>
      <c r="P263">
        <v>325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302.8</v>
      </c>
      <c r="W263">
        <v>27.3</v>
      </c>
    </row>
    <row r="264" spans="1:23" x14ac:dyDescent="0.25">
      <c r="A264" s="9" t="str">
        <f t="shared" si="6"/>
        <v>IL24-030 A1     Fn=0109N - Fp=0480N - vmax=6.17m/s</v>
      </c>
      <c r="B264" t="s">
        <v>122</v>
      </c>
      <c r="C264">
        <v>480</v>
      </c>
      <c r="D264">
        <v>7.0999999046325604</v>
      </c>
      <c r="E264">
        <v>109</v>
      </c>
      <c r="F264">
        <v>1.62000000476837</v>
      </c>
      <c r="G264" s="4">
        <f t="shared" si="7"/>
        <v>109</v>
      </c>
      <c r="H264" s="4">
        <v>2.0196663995244952</v>
      </c>
      <c r="I264">
        <v>6.17000007629394</v>
      </c>
      <c r="J264">
        <v>0.72000002861022905</v>
      </c>
      <c r="K264">
        <v>24.299999237060501</v>
      </c>
      <c r="L264">
        <v>5.0999999046325595</v>
      </c>
      <c r="M264">
        <v>55</v>
      </c>
      <c r="N264">
        <v>32</v>
      </c>
      <c r="O264">
        <v>67.400001525878906</v>
      </c>
      <c r="P264">
        <v>325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398.8</v>
      </c>
      <c r="W264">
        <v>9.4</v>
      </c>
    </row>
    <row r="265" spans="1:23" x14ac:dyDescent="0.25">
      <c r="A265" s="9" t="str">
        <f t="shared" si="6"/>
        <v>IL24-030 A2     Fn=0109N - Fp=0480N - vmax=8.00m/s</v>
      </c>
      <c r="B265" t="s">
        <v>123</v>
      </c>
      <c r="C265">
        <v>480</v>
      </c>
      <c r="D265">
        <v>14.199999809265099</v>
      </c>
      <c r="E265">
        <v>109</v>
      </c>
      <c r="F265">
        <v>3.2400000095367401</v>
      </c>
      <c r="G265" s="4">
        <f t="shared" si="7"/>
        <v>109</v>
      </c>
      <c r="H265" s="4">
        <v>7.8437058626684077</v>
      </c>
      <c r="I265">
        <v>8</v>
      </c>
      <c r="J265">
        <v>0.72000002861022905</v>
      </c>
      <c r="K265">
        <v>6.0999999046325604</v>
      </c>
      <c r="L265">
        <v>1.2799999713897701</v>
      </c>
      <c r="M265">
        <v>27.5</v>
      </c>
      <c r="N265">
        <v>32</v>
      </c>
      <c r="O265">
        <v>33.700000762939403</v>
      </c>
      <c r="P265">
        <v>325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398.8</v>
      </c>
      <c r="W265">
        <v>9.4</v>
      </c>
    </row>
    <row r="266" spans="1:23" x14ac:dyDescent="0.25">
      <c r="A266" s="9" t="str">
        <f t="shared" si="6"/>
        <v>IL24-050 A1     Fn=0155N - Fp=0800N - vmax=3.65m/s</v>
      </c>
      <c r="B266" t="s">
        <v>150</v>
      </c>
      <c r="C266">
        <v>800</v>
      </c>
      <c r="D266">
        <v>7</v>
      </c>
      <c r="E266">
        <v>155</v>
      </c>
      <c r="F266">
        <v>1.3600000143051101</v>
      </c>
      <c r="G266" s="4">
        <f t="shared" si="7"/>
        <v>155</v>
      </c>
      <c r="H266" s="4">
        <v>0.30625504063483194</v>
      </c>
      <c r="I266">
        <v>3.6500000953674299</v>
      </c>
      <c r="J266">
        <v>0.92000001668929998</v>
      </c>
      <c r="K266">
        <v>34.299999237060497</v>
      </c>
      <c r="L266">
        <v>12</v>
      </c>
      <c r="M266">
        <v>93.099998474121094</v>
      </c>
      <c r="N266">
        <v>32</v>
      </c>
      <c r="O266">
        <v>114</v>
      </c>
      <c r="P266">
        <v>325</v>
      </c>
      <c r="Q266">
        <v>0</v>
      </c>
      <c r="R266">
        <v>0</v>
      </c>
      <c r="S266">
        <v>0</v>
      </c>
      <c r="T266">
        <v>0</v>
      </c>
      <c r="U266">
        <v>0</v>
      </c>
      <c r="V266">
        <v>398.8</v>
      </c>
      <c r="W266">
        <v>12.2</v>
      </c>
    </row>
    <row r="267" spans="1:23" x14ac:dyDescent="0.25">
      <c r="A267" s="9" t="str">
        <f t="shared" ref="A267:A271" si="8">_xlfn.CONCAT(B267,REPT(" ",16-LEN(B267)),"Fn=",TEXT(G267,"0000"),"N - Fp=",TEXT(C267,"0000"),"N - vmax=",TEXT(I267,"0.00"),"m/s")</f>
        <v>IL24-050 A2     Fn=0155N - Fp=0800N - vmax=7.30m/s</v>
      </c>
      <c r="B267" t="s">
        <v>151</v>
      </c>
      <c r="C267">
        <v>800</v>
      </c>
      <c r="D267">
        <v>14</v>
      </c>
      <c r="E267">
        <v>155</v>
      </c>
      <c r="F267">
        <v>2.7200000286102202</v>
      </c>
      <c r="G267" s="4">
        <f>E267</f>
        <v>155</v>
      </c>
      <c r="H267" s="4">
        <v>3.7452372884518974</v>
      </c>
      <c r="I267">
        <v>7.3000001907348597</v>
      </c>
      <c r="J267">
        <v>0.92000001668929998</v>
      </c>
      <c r="K267">
        <v>8.6000003814697195</v>
      </c>
      <c r="L267">
        <v>3</v>
      </c>
      <c r="M267">
        <v>46.5</v>
      </c>
      <c r="N267">
        <v>32</v>
      </c>
      <c r="O267">
        <v>57</v>
      </c>
      <c r="P267">
        <v>325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398.8</v>
      </c>
      <c r="W267">
        <v>12.2</v>
      </c>
    </row>
    <row r="268" spans="1:23" x14ac:dyDescent="0.25">
      <c r="A268" s="9" t="str">
        <f t="shared" si="8"/>
        <v>IL24-075 A1     Fn=0211N - Fp=1200N - vmax=2.43m/s</v>
      </c>
      <c r="B268" t="s">
        <v>179</v>
      </c>
      <c r="C268">
        <v>1200</v>
      </c>
      <c r="D268">
        <v>7</v>
      </c>
      <c r="E268">
        <v>211</v>
      </c>
      <c r="F268">
        <v>1.2300000190734801</v>
      </c>
      <c r="G268" s="4">
        <f>E268</f>
        <v>211</v>
      </c>
      <c r="H268" s="4">
        <v>0</v>
      </c>
      <c r="I268">
        <v>2.4300000667571999</v>
      </c>
      <c r="J268">
        <v>1.16999995708465</v>
      </c>
      <c r="K268">
        <v>46.599998474121001</v>
      </c>
      <c r="L268">
        <v>20</v>
      </c>
      <c r="M268">
        <v>139.69999694824199</v>
      </c>
      <c r="N268">
        <v>32</v>
      </c>
      <c r="O268">
        <v>171.100006103515</v>
      </c>
      <c r="P268">
        <v>325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398.8</v>
      </c>
      <c r="W268">
        <v>18.899999999999999</v>
      </c>
    </row>
    <row r="269" spans="1:23" x14ac:dyDescent="0.25">
      <c r="A269" s="9" t="str">
        <f t="shared" si="8"/>
        <v>IL24-075 A2     Fn=0211N - Fp=1200N - vmax=4.86m/s</v>
      </c>
      <c r="B269" t="s">
        <v>180</v>
      </c>
      <c r="C269">
        <v>1200</v>
      </c>
      <c r="D269">
        <v>14</v>
      </c>
      <c r="E269">
        <v>211</v>
      </c>
      <c r="F269">
        <v>2.4700000286102202</v>
      </c>
      <c r="G269" s="4">
        <f>E269</f>
        <v>211</v>
      </c>
      <c r="H269" s="4">
        <v>1.7367309733028047</v>
      </c>
      <c r="I269">
        <v>4.8600001335143999</v>
      </c>
      <c r="J269">
        <v>1.16999995708465</v>
      </c>
      <c r="K269">
        <v>11.699999809265099</v>
      </c>
      <c r="L269">
        <v>5</v>
      </c>
      <c r="M269">
        <v>69.900001525878906</v>
      </c>
      <c r="N269">
        <v>32</v>
      </c>
      <c r="O269">
        <v>85.599998474121094</v>
      </c>
      <c r="P269">
        <v>325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398.8</v>
      </c>
      <c r="W269">
        <v>18.899999999999999</v>
      </c>
    </row>
    <row r="270" spans="1:23" x14ac:dyDescent="0.25">
      <c r="A270" s="9" t="str">
        <f t="shared" si="8"/>
        <v>IL24-100 A1     Fn=0262N - Fp=1600N - vmax=1.82m/s</v>
      </c>
      <c r="B270" t="s">
        <v>207</v>
      </c>
      <c r="C270">
        <v>1600</v>
      </c>
      <c r="D270">
        <v>7</v>
      </c>
      <c r="E270">
        <v>262</v>
      </c>
      <c r="F270">
        <v>1.1499999761581401</v>
      </c>
      <c r="G270" s="4">
        <f>E270</f>
        <v>262</v>
      </c>
      <c r="H270" s="4">
        <v>0</v>
      </c>
      <c r="I270">
        <v>1.8200000524520801</v>
      </c>
      <c r="J270">
        <v>1.41999995708465</v>
      </c>
      <c r="K270">
        <v>58.900001525878899</v>
      </c>
      <c r="L270">
        <v>28</v>
      </c>
      <c r="M270">
        <v>186.19999694824199</v>
      </c>
      <c r="N270">
        <v>32</v>
      </c>
      <c r="O270">
        <v>228.100006103515</v>
      </c>
      <c r="P270">
        <v>325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398.8</v>
      </c>
      <c r="W270">
        <v>27.3</v>
      </c>
    </row>
    <row r="271" spans="1:23" x14ac:dyDescent="0.25">
      <c r="A271" s="9" t="str">
        <f t="shared" si="8"/>
        <v>IL24-100 A2     Fn=0262N - Fp=1600N - vmax=3.65m/s</v>
      </c>
      <c r="B271" t="s">
        <v>208</v>
      </c>
      <c r="C271">
        <v>1600</v>
      </c>
      <c r="D271">
        <v>14</v>
      </c>
      <c r="E271">
        <v>262</v>
      </c>
      <c r="F271">
        <v>2.2999999523162802</v>
      </c>
      <c r="G271" s="4">
        <f>E271</f>
        <v>262</v>
      </c>
      <c r="H271" s="4">
        <v>0.75541290958552432</v>
      </c>
      <c r="I271">
        <v>3.6500000953674299</v>
      </c>
      <c r="J271">
        <v>1.41999995708465</v>
      </c>
      <c r="K271">
        <v>14.699999809265099</v>
      </c>
      <c r="L271">
        <v>7</v>
      </c>
      <c r="M271">
        <v>93.099998474121094</v>
      </c>
      <c r="N271">
        <v>32</v>
      </c>
      <c r="O271">
        <v>114.09999847412099</v>
      </c>
      <c r="P271">
        <v>325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398.8</v>
      </c>
      <c r="W271">
        <v>27.3</v>
      </c>
    </row>
  </sheetData>
  <sheetProtection algorithmName="SHA-512" hashValue="68q9eI9rN+sTX/CCXU6FH3241yh7o+eUPxBRyS5/SRvJxjTnzQAPuZICyGRfw9I1mBMxdzbKndLVTXNa59OIiQ==" saltValue="tu/LrVJXqpWoYSaQo54O0g==" spinCount="100000" sheet="1" objects="1" scenarios="1"/>
  <mergeCells count="23">
    <mergeCell ref="N2:N9"/>
    <mergeCell ref="B2:B9"/>
    <mergeCell ref="C2:C9"/>
    <mergeCell ref="D2:D9"/>
    <mergeCell ref="E2:E9"/>
    <mergeCell ref="F2:F9"/>
    <mergeCell ref="G2:H2"/>
    <mergeCell ref="U2:U9"/>
    <mergeCell ref="G3:G9"/>
    <mergeCell ref="H3:H9"/>
    <mergeCell ref="A2:A9"/>
    <mergeCell ref="X2:X9"/>
    <mergeCell ref="O2:O9"/>
    <mergeCell ref="P2:P9"/>
    <mergeCell ref="Q2:Q9"/>
    <mergeCell ref="R2:R9"/>
    <mergeCell ref="S2:S9"/>
    <mergeCell ref="T2:T9"/>
    <mergeCell ref="I2:I9"/>
    <mergeCell ref="J2:J9"/>
    <mergeCell ref="K2:K9"/>
    <mergeCell ref="L2:L9"/>
    <mergeCell ref="M2:M9"/>
  </mergeCells>
  <conditionalFormatting sqref="B10:B253">
    <cfRule type="expression" dxfId="5" priority="66" stopIfTrue="1">
      <formula>IF($X10,IF($Z10,1,0),0)</formula>
    </cfRule>
  </conditionalFormatting>
  <conditionalFormatting sqref="V11:V152">
    <cfRule type="expression" dxfId="4" priority="30" stopIfTrue="1">
      <formula>IF($W11,IF($Y11,1,0),0)</formula>
    </cfRule>
  </conditionalFormatting>
  <conditionalFormatting sqref="V10:W10 C10:U233 C234:G234 O234:U234 I234:K253 Q234:U271 C235:F253 O235:O253 G235:G271 P235:P271 C254:C271 E254:E271">
    <cfRule type="expression" dxfId="3" priority="35" stopIfTrue="1">
      <formula>IF($W10,IF($Y10,1,0),0)</formula>
    </cfRule>
  </conditionalFormatting>
  <conditionalFormatting sqref="V153:W233">
    <cfRule type="expression" dxfId="2" priority="1" stopIfTrue="1">
      <formula>IF($W153,IF($Y153,1,0),0)</formula>
    </cfRule>
  </conditionalFormatting>
  <conditionalFormatting sqref="W11:W57">
    <cfRule type="expression" dxfId="1" priority="14" stopIfTrue="1">
      <formula>IF($W11,IF($Y11,1,0),0)</formula>
    </cfRule>
  </conditionalFormatting>
  <conditionalFormatting sqref="W64:W152">
    <cfRule type="expression" dxfId="0" priority="5" stopIfTrue="1">
      <formula>IF($W64,IF($Y64,1,0),0)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546B5-2398-4E05-A0B4-9AB64500EC8F}">
  <dimension ref="A1:M34"/>
  <sheetViews>
    <sheetView workbookViewId="0">
      <selection activeCell="A37" sqref="A37"/>
    </sheetView>
  </sheetViews>
  <sheetFormatPr defaultColWidth="8.75" defaultRowHeight="14.25" x14ac:dyDescent="0.2"/>
  <cols>
    <col min="1" max="1" width="58.875" bestFit="1" customWidth="1"/>
    <col min="2" max="2" width="19.125" bestFit="1" customWidth="1"/>
  </cols>
  <sheetData>
    <row r="1" spans="1:13" ht="15" thickBot="1" x14ac:dyDescent="0.25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</row>
    <row r="2" spans="1:13" x14ac:dyDescent="0.2">
      <c r="A2" s="85" t="s">
        <v>93</v>
      </c>
      <c r="B2" s="103" t="s">
        <v>394</v>
      </c>
      <c r="C2" s="95" t="s">
        <v>67</v>
      </c>
      <c r="D2" s="95" t="s">
        <v>396</v>
      </c>
      <c r="E2" s="95" t="s">
        <v>397</v>
      </c>
      <c r="F2" s="95" t="s">
        <v>398</v>
      </c>
      <c r="G2" s="95" t="s">
        <v>409</v>
      </c>
      <c r="H2" s="95" t="s">
        <v>399</v>
      </c>
      <c r="I2" s="95" t="s">
        <v>400</v>
      </c>
    </row>
    <row r="3" spans="1:13" x14ac:dyDescent="0.2">
      <c r="A3" s="86"/>
      <c r="B3" s="104"/>
      <c r="C3" s="93"/>
      <c r="D3" s="93"/>
      <c r="E3" s="93"/>
      <c r="F3" s="93"/>
      <c r="G3" s="93"/>
      <c r="H3" s="93"/>
      <c r="I3" s="93"/>
    </row>
    <row r="4" spans="1:13" x14ac:dyDescent="0.2">
      <c r="A4" s="86"/>
      <c r="B4" s="104"/>
      <c r="C4" s="93"/>
      <c r="D4" s="93"/>
      <c r="E4" s="93"/>
      <c r="F4" s="93"/>
      <c r="G4" s="93"/>
      <c r="H4" s="93"/>
      <c r="I4" s="93"/>
    </row>
    <row r="5" spans="1:13" x14ac:dyDescent="0.2">
      <c r="A5" s="86"/>
      <c r="B5" s="104"/>
      <c r="C5" s="93"/>
      <c r="D5" s="93"/>
      <c r="E5" s="93"/>
      <c r="F5" s="93"/>
      <c r="G5" s="93"/>
      <c r="H5" s="93"/>
      <c r="I5" s="93"/>
    </row>
    <row r="6" spans="1:13" x14ac:dyDescent="0.2">
      <c r="A6" s="86"/>
      <c r="B6" s="104"/>
      <c r="C6" s="93"/>
      <c r="D6" s="93"/>
      <c r="E6" s="93"/>
      <c r="F6" s="93"/>
      <c r="G6" s="93"/>
      <c r="H6" s="93"/>
      <c r="I6" s="93"/>
    </row>
    <row r="7" spans="1:13" x14ac:dyDescent="0.2">
      <c r="A7" s="86"/>
      <c r="B7" s="104"/>
      <c r="C7" s="93"/>
      <c r="D7" s="93"/>
      <c r="E7" s="93"/>
      <c r="F7" s="93"/>
      <c r="G7" s="93"/>
      <c r="H7" s="93"/>
      <c r="I7" s="93"/>
    </row>
    <row r="8" spans="1:13" x14ac:dyDescent="0.2">
      <c r="A8" s="86"/>
      <c r="B8" s="104"/>
      <c r="C8" s="93"/>
      <c r="D8" s="93"/>
      <c r="E8" s="93"/>
      <c r="F8" s="93"/>
      <c r="G8" s="93"/>
      <c r="H8" s="93"/>
      <c r="I8" s="93"/>
    </row>
    <row r="9" spans="1:13" ht="15.75" thickBot="1" x14ac:dyDescent="0.3">
      <c r="A9" s="87"/>
      <c r="B9" s="105"/>
      <c r="C9" s="94"/>
      <c r="D9" s="94"/>
      <c r="E9" s="94"/>
      <c r="F9" s="94"/>
      <c r="G9" s="94"/>
      <c r="H9" s="94"/>
      <c r="I9" s="94"/>
      <c r="L9" s="2" t="s">
        <v>410</v>
      </c>
      <c r="M9" s="2" t="s">
        <v>418</v>
      </c>
    </row>
    <row r="10" spans="1:13" ht="15" x14ac:dyDescent="0.25">
      <c r="A10" s="9" t="str">
        <f t="shared" ref="A10:A22" si="0">_xlfn.CONCAT(B10,REPT(" ",16-LEN(B10)),"In=",TEXT(D10,"00"),"A - Ip=",TEXT(C10,"00"),"A - ",F10,"x",TEXT(IF(E10="-",G10,E10),"000"),IF(E10="-","Vdc","Vac"))</f>
        <v>AKD-P00306-NB   In=03A - Ip=09A - 1x230Vac</v>
      </c>
      <c r="B10" t="s">
        <v>395</v>
      </c>
      <c r="C10">
        <v>9</v>
      </c>
      <c r="D10">
        <v>3</v>
      </c>
      <c r="E10">
        <v>230</v>
      </c>
      <c r="F10">
        <v>1</v>
      </c>
      <c r="G10" s="52">
        <f>E10*SQRT(2)</f>
        <v>325.26911934581187</v>
      </c>
      <c r="H10">
        <v>2.5</v>
      </c>
      <c r="I10">
        <v>250</v>
      </c>
      <c r="L10" t="s">
        <v>88</v>
      </c>
      <c r="M10" t="s">
        <v>419</v>
      </c>
    </row>
    <row r="11" spans="1:13" ht="15" x14ac:dyDescent="0.25">
      <c r="A11" s="9" t="str">
        <f t="shared" si="0"/>
        <v>AKD-P00606-NB   In=06A - Ip=18A - 1x230Vac</v>
      </c>
      <c r="B11" t="s">
        <v>401</v>
      </c>
      <c r="C11">
        <v>18</v>
      </c>
      <c r="D11">
        <v>6</v>
      </c>
      <c r="E11">
        <v>230</v>
      </c>
      <c r="F11">
        <v>1</v>
      </c>
      <c r="G11" s="52">
        <f t="shared" ref="G11:G18" si="1">E11*SQRT(2)</f>
        <v>325.26911934581187</v>
      </c>
      <c r="H11">
        <v>1.3</v>
      </c>
      <c r="I11">
        <v>125</v>
      </c>
      <c r="L11" t="s">
        <v>411</v>
      </c>
      <c r="M11" t="s">
        <v>420</v>
      </c>
    </row>
    <row r="12" spans="1:13" ht="15" x14ac:dyDescent="0.25">
      <c r="A12" s="9" t="str">
        <f t="shared" si="0"/>
        <v>AKD-P01206-NB   In=12A - Ip=30A - 1x230Vac</v>
      </c>
      <c r="B12" t="s">
        <v>402</v>
      </c>
      <c r="C12">
        <v>30</v>
      </c>
      <c r="D12">
        <v>12</v>
      </c>
      <c r="E12">
        <v>230</v>
      </c>
      <c r="F12">
        <v>1</v>
      </c>
      <c r="G12" s="52">
        <f t="shared" si="1"/>
        <v>325.26911934581187</v>
      </c>
      <c r="H12">
        <v>1</v>
      </c>
      <c r="I12">
        <v>100</v>
      </c>
      <c r="L12" t="s">
        <v>412</v>
      </c>
    </row>
    <row r="13" spans="1:13" ht="15" x14ac:dyDescent="0.25">
      <c r="A13" s="9" t="str">
        <f t="shared" si="0"/>
        <v>AKD-P02406-NB   In=24A - Ip=48A - 3x230Vac</v>
      </c>
      <c r="B13" t="s">
        <v>403</v>
      </c>
      <c r="C13">
        <v>48</v>
      </c>
      <c r="D13">
        <v>24</v>
      </c>
      <c r="E13">
        <v>230</v>
      </c>
      <c r="F13">
        <v>3</v>
      </c>
      <c r="G13" s="52">
        <f t="shared" si="1"/>
        <v>325.26911934581187</v>
      </c>
      <c r="H13">
        <v>0.6</v>
      </c>
      <c r="I13">
        <v>60</v>
      </c>
      <c r="L13" t="s">
        <v>413</v>
      </c>
    </row>
    <row r="14" spans="1:13" ht="15" x14ac:dyDescent="0.25">
      <c r="A14" s="9" t="str">
        <f t="shared" si="0"/>
        <v>AKD-P00307-NB   In=03A - Ip=09A - 3x400Vac</v>
      </c>
      <c r="B14" t="s">
        <v>404</v>
      </c>
      <c r="C14">
        <v>9</v>
      </c>
      <c r="D14">
        <v>3</v>
      </c>
      <c r="E14">
        <v>400</v>
      </c>
      <c r="F14">
        <v>3</v>
      </c>
      <c r="G14" s="52">
        <f t="shared" si="1"/>
        <v>565.68542494923804</v>
      </c>
      <c r="H14">
        <v>5.3</v>
      </c>
      <c r="I14">
        <v>600</v>
      </c>
      <c r="L14" t="s">
        <v>414</v>
      </c>
    </row>
    <row r="15" spans="1:13" ht="15" x14ac:dyDescent="0.25">
      <c r="A15" s="9" t="str">
        <f t="shared" si="0"/>
        <v>AKD-P00607-NB   In=06A - Ip=18A - 3x400Vac</v>
      </c>
      <c r="B15" t="s">
        <v>405</v>
      </c>
      <c r="C15">
        <v>18</v>
      </c>
      <c r="D15">
        <v>6</v>
      </c>
      <c r="E15">
        <v>400</v>
      </c>
      <c r="F15">
        <v>3</v>
      </c>
      <c r="G15" s="52">
        <f t="shared" si="1"/>
        <v>565.68542494923804</v>
      </c>
      <c r="H15">
        <v>2.6</v>
      </c>
      <c r="I15">
        <v>300</v>
      </c>
    </row>
    <row r="16" spans="1:13" ht="15" x14ac:dyDescent="0.25">
      <c r="A16" s="9" t="str">
        <f t="shared" si="0"/>
        <v>AKD-P01207-NB   In=12A - Ip=30A - 3x400Vac</v>
      </c>
      <c r="B16" t="s">
        <v>406</v>
      </c>
      <c r="C16">
        <v>30</v>
      </c>
      <c r="D16">
        <v>12</v>
      </c>
      <c r="E16">
        <v>400</v>
      </c>
      <c r="F16">
        <v>3</v>
      </c>
      <c r="G16" s="52">
        <f t="shared" si="1"/>
        <v>565.68542494923804</v>
      </c>
      <c r="H16">
        <v>2.4</v>
      </c>
      <c r="I16">
        <v>250</v>
      </c>
    </row>
    <row r="17" spans="1:9" ht="15" x14ac:dyDescent="0.25">
      <c r="A17" s="9" t="str">
        <f t="shared" si="0"/>
        <v>AKD-P02407-NB   In=24A - Ip=48A - 3x400Vac</v>
      </c>
      <c r="B17" t="s">
        <v>407</v>
      </c>
      <c r="C17">
        <v>48</v>
      </c>
      <c r="D17">
        <v>24</v>
      </c>
      <c r="E17">
        <v>400</v>
      </c>
      <c r="F17">
        <v>3</v>
      </c>
      <c r="G17" s="52">
        <f t="shared" si="1"/>
        <v>565.68542494923804</v>
      </c>
      <c r="H17">
        <v>1</v>
      </c>
      <c r="I17">
        <v>120</v>
      </c>
    </row>
    <row r="18" spans="1:9" ht="15" x14ac:dyDescent="0.25">
      <c r="A18" s="9" t="str">
        <f t="shared" si="0"/>
        <v>AKD-P04807-NB   In=48A - Ip=96A - 3x400Vac</v>
      </c>
      <c r="B18" t="s">
        <v>408</v>
      </c>
      <c r="C18">
        <v>96</v>
      </c>
      <c r="D18">
        <v>48</v>
      </c>
      <c r="E18">
        <v>400</v>
      </c>
      <c r="F18">
        <v>3</v>
      </c>
      <c r="G18" s="52">
        <f t="shared" si="1"/>
        <v>565.68542494923804</v>
      </c>
      <c r="H18">
        <v>0.5</v>
      </c>
      <c r="I18">
        <v>60</v>
      </c>
    </row>
    <row r="19" spans="1:9" ht="15" x14ac:dyDescent="0.25">
      <c r="A19" s="9" t="str">
        <f t="shared" si="0"/>
        <v>AKD-N00307-xxEC In=03A - Ip=09A - 1x560Vdc</v>
      </c>
      <c r="B19" t="s">
        <v>415</v>
      </c>
      <c r="C19">
        <v>9</v>
      </c>
      <c r="D19">
        <v>3</v>
      </c>
      <c r="E19" s="49" t="s">
        <v>64</v>
      </c>
      <c r="F19" s="49">
        <v>1</v>
      </c>
      <c r="G19">
        <v>560</v>
      </c>
      <c r="H19">
        <v>6.3</v>
      </c>
      <c r="I19">
        <v>600</v>
      </c>
    </row>
    <row r="20" spans="1:9" ht="15" x14ac:dyDescent="0.25">
      <c r="A20" s="9" t="str">
        <f>_xlfn.CONCAT(B20,REPT(" ",16-LEN(B20)),"In=",TEXT(D20,"00"),"A - Ip=",TEXT(C20,"00"),"A - ",F20,"x",TEXT(IF(E20="-",G20,E20),"000"),IF(E20="-","Vdc","Vac"))</f>
        <v>AKD-N00607-xxEC In=06A - Ip=18A - 1x560Vdc</v>
      </c>
      <c r="B20" t="s">
        <v>416</v>
      </c>
      <c r="C20">
        <v>18</v>
      </c>
      <c r="D20">
        <v>6</v>
      </c>
      <c r="E20" s="49" t="s">
        <v>64</v>
      </c>
      <c r="F20" s="49">
        <v>1</v>
      </c>
      <c r="G20">
        <v>560</v>
      </c>
      <c r="H20">
        <v>3.2</v>
      </c>
      <c r="I20">
        <v>300</v>
      </c>
    </row>
    <row r="21" spans="1:9" ht="15" x14ac:dyDescent="0.25">
      <c r="A21" s="9" t="str">
        <f t="shared" si="0"/>
        <v>AKD-N01207-xxEC In=12A - Ip=30A - 1x560Vdc</v>
      </c>
      <c r="B21" t="s">
        <v>417</v>
      </c>
      <c r="C21">
        <v>30</v>
      </c>
      <c r="D21">
        <v>12</v>
      </c>
      <c r="E21" s="49" t="s">
        <v>64</v>
      </c>
      <c r="F21" s="49">
        <v>1</v>
      </c>
      <c r="G21">
        <v>560</v>
      </c>
      <c r="H21">
        <v>2.5</v>
      </c>
      <c r="I21">
        <v>250</v>
      </c>
    </row>
    <row r="22" spans="1:9" ht="15" x14ac:dyDescent="0.25">
      <c r="A22" s="9" t="str">
        <f t="shared" si="0"/>
        <v>MKD-N06007-DSEC In=06A - Ip=18A - 1x560Vdc</v>
      </c>
      <c r="B22" t="s">
        <v>421</v>
      </c>
      <c r="C22">
        <v>18</v>
      </c>
      <c r="D22">
        <v>6</v>
      </c>
      <c r="E22" s="49" t="s">
        <v>64</v>
      </c>
      <c r="F22" s="49">
        <v>1</v>
      </c>
      <c r="G22">
        <v>560</v>
      </c>
      <c r="H22">
        <v>3.2</v>
      </c>
      <c r="I22">
        <v>300</v>
      </c>
    </row>
    <row r="23" spans="1:9" ht="15" x14ac:dyDescent="0.25">
      <c r="A23" s="9" t="str">
        <f t="shared" ref="A23" si="2">_xlfn.CONCAT(B23,REPT(" ",16-LEN(B23)),"In=",TEXT(D23,"00"),"A - Ip=",TEXT(C23,"00"),"A - ",F23,"x",TEXT(IF(E23="-",G23,E23),"000"),IF(E23="-","Vdc","Vac"))</f>
        <v>MKD-N06067-DSEC In=06A - Ip=18A - 1x560Vdc</v>
      </c>
      <c r="B23" t="s">
        <v>426</v>
      </c>
      <c r="C23">
        <v>18</v>
      </c>
      <c r="D23">
        <v>6</v>
      </c>
      <c r="E23" s="49" t="s">
        <v>64</v>
      </c>
      <c r="F23" s="49">
        <v>1</v>
      </c>
      <c r="G23">
        <v>560</v>
      </c>
      <c r="H23">
        <v>3.2</v>
      </c>
      <c r="I23">
        <v>300</v>
      </c>
    </row>
    <row r="24" spans="1:9" ht="15" x14ac:dyDescent="0.25">
      <c r="A24" s="9" t="str">
        <f>_xlfn.CONCAT(B24,REPT(" ",16-LEN(B24)),"In=",TEXT(D24,"00"),"A - Ip=",TEXT(C24,"00"),"A - ",F24,"x",TEXT(IF(E24="-",G24,E24),"000"),IF(E24="-","Vdc","Vac"))</f>
        <v>MKD-N12007-DSEC In=12A - Ip=30A - 1x560Vdc</v>
      </c>
      <c r="B24" t="s">
        <v>424</v>
      </c>
      <c r="C24">
        <v>30</v>
      </c>
      <c r="D24">
        <v>12</v>
      </c>
      <c r="E24" s="49" t="s">
        <v>64</v>
      </c>
      <c r="F24" s="49">
        <v>1</v>
      </c>
      <c r="G24">
        <v>560</v>
      </c>
      <c r="H24">
        <v>2.5</v>
      </c>
      <c r="I24">
        <v>250</v>
      </c>
    </row>
    <row r="25" spans="1:9" ht="15" x14ac:dyDescent="0.25">
      <c r="A25" s="9" t="str">
        <f t="shared" ref="A25:A26" si="3">_xlfn.CONCAT(B25,REPT(" ",16-LEN(B25)),"In=",TEXT(D25,"00"),"A - Ip=",TEXT(C25,"00"),"A - ",F25,"x",TEXT(IF(E25="-",G25,E25),"000"),IF(E25="-","Vdc","Vac"))</f>
        <v>MKD-N12067-DSEC In=12A - Ip=30A - 1x560Vdc</v>
      </c>
      <c r="B25" t="s">
        <v>427</v>
      </c>
      <c r="C25">
        <v>30</v>
      </c>
      <c r="D25">
        <v>12</v>
      </c>
      <c r="E25" s="49" t="s">
        <v>64</v>
      </c>
      <c r="F25" s="49">
        <v>1</v>
      </c>
      <c r="G25">
        <v>560</v>
      </c>
      <c r="H25">
        <v>2.5</v>
      </c>
      <c r="I25">
        <v>250</v>
      </c>
    </row>
    <row r="26" spans="1:9" ht="15" x14ac:dyDescent="0.25">
      <c r="A26" s="9" t="str">
        <f t="shared" si="3"/>
        <v>MKD-N12127-DSEC In=12A - Ip=30A - 1x560Vdc</v>
      </c>
      <c r="B26" t="s">
        <v>425</v>
      </c>
      <c r="C26">
        <v>30</v>
      </c>
      <c r="D26">
        <v>12</v>
      </c>
      <c r="E26" s="49" t="s">
        <v>64</v>
      </c>
      <c r="F26" s="49">
        <v>1</v>
      </c>
      <c r="G26">
        <v>560</v>
      </c>
      <c r="H26">
        <v>2.5</v>
      </c>
      <c r="I26">
        <v>250</v>
      </c>
    </row>
    <row r="27" spans="1:9" ht="15" x14ac:dyDescent="0.25">
      <c r="A27" s="9" t="str">
        <f>_xlfn.CONCAT(B27,REPT(" ",16-LEN(B27)),"In=",TEXT(D27,"00"),"A - Ip=",TEXT(C27,"00"),"A - ",F27,"x",TEXT(IF(E27="-",G27,E27),"000"),IF(E27="-","Vdc","Vac"))</f>
        <v>MKD-N24007-DSEC In=24A - Ip=48A - 1x560Vdc</v>
      </c>
      <c r="B27" t="s">
        <v>422</v>
      </c>
      <c r="C27">
        <v>48</v>
      </c>
      <c r="D27">
        <v>24</v>
      </c>
      <c r="E27" s="49" t="s">
        <v>64</v>
      </c>
      <c r="F27" s="49">
        <v>1</v>
      </c>
      <c r="G27">
        <v>560</v>
      </c>
      <c r="H27">
        <v>1.2</v>
      </c>
      <c r="I27">
        <v>120</v>
      </c>
    </row>
    <row r="28" spans="1:9" ht="15" x14ac:dyDescent="0.25">
      <c r="A28" s="9" t="str">
        <f>_xlfn.CONCAT(B28,REPT(" ",16-LEN(B28)),"In=",TEXT(D28,"00"),"A - Ip=",TEXT(C28,"00"),"A - ",F28,"x",TEXT(IF(E28="-",G28,E28),"000"),IF(E28="-","Vdc","Vac"))</f>
        <v>MKD-N48007-DSEC In=48A - Ip=96A - 1x560Vdc</v>
      </c>
      <c r="B28" t="s">
        <v>423</v>
      </c>
      <c r="C28">
        <v>96</v>
      </c>
      <c r="D28">
        <v>48</v>
      </c>
      <c r="E28" s="49" t="s">
        <v>64</v>
      </c>
      <c r="F28" s="49">
        <v>1</v>
      </c>
      <c r="G28">
        <v>560</v>
      </c>
      <c r="H28">
        <v>0.6</v>
      </c>
      <c r="I28">
        <v>60</v>
      </c>
    </row>
    <row r="29" spans="1:9" ht="15" x14ac:dyDescent="0.25">
      <c r="A29" s="9" t="str">
        <f t="shared" ref="A29:A34" si="4">_xlfn.CONCAT(B29,REPT(" ",16-LEN(B29)),"In=",TEXT(D29,"00"),"A - Ip=",TEXT(C29,"00"),"A - ",F29,"x",TEXT(IF(E29="-",G29,E29),"000"),IF(E29="-","Vdc","Vac"))</f>
        <v>AKD2G-SPE-6V03S In=09A - Ip=03A - 1x230Vac</v>
      </c>
      <c r="B29" t="s">
        <v>443</v>
      </c>
      <c r="C29">
        <v>3</v>
      </c>
      <c r="D29">
        <v>9</v>
      </c>
      <c r="E29">
        <v>230</v>
      </c>
      <c r="F29" s="61">
        <v>1</v>
      </c>
      <c r="G29" s="52">
        <f t="shared" ref="G29:G34" si="5">E29*SQRT(2)</f>
        <v>325.26911934581187</v>
      </c>
    </row>
    <row r="30" spans="1:9" ht="15" x14ac:dyDescent="0.25">
      <c r="A30" s="9" t="str">
        <f t="shared" si="4"/>
        <v>AKD2G-SPE-6V06S In=18A - Ip=06A - 1x230Vac</v>
      </c>
      <c r="B30" t="s">
        <v>442</v>
      </c>
      <c r="C30">
        <v>6</v>
      </c>
      <c r="D30">
        <v>18</v>
      </c>
      <c r="E30">
        <v>230</v>
      </c>
      <c r="F30" s="61">
        <v>1</v>
      </c>
      <c r="G30" s="52">
        <f t="shared" si="5"/>
        <v>325.26911934581187</v>
      </c>
    </row>
    <row r="31" spans="1:9" ht="15" x14ac:dyDescent="0.25">
      <c r="A31" s="9" t="str">
        <f t="shared" si="4"/>
        <v>AKD2G-SPE-6V12S In=30A - Ip=12A - 1x230Vac</v>
      </c>
      <c r="B31" t="s">
        <v>444</v>
      </c>
      <c r="C31">
        <v>12</v>
      </c>
      <c r="D31">
        <v>30</v>
      </c>
      <c r="E31">
        <v>230</v>
      </c>
      <c r="F31" s="61">
        <v>1</v>
      </c>
      <c r="G31" s="52">
        <f t="shared" si="5"/>
        <v>325.26911934581187</v>
      </c>
    </row>
    <row r="32" spans="1:9" ht="15" x14ac:dyDescent="0.25">
      <c r="A32" s="9" t="str">
        <f t="shared" si="4"/>
        <v>AKD2G-SPE-7V03S In=09A - Ip=03A - 3x400Vac</v>
      </c>
      <c r="B32" t="s">
        <v>445</v>
      </c>
      <c r="C32">
        <v>3</v>
      </c>
      <c r="D32">
        <v>9</v>
      </c>
      <c r="E32">
        <v>400</v>
      </c>
      <c r="F32" s="61">
        <v>3</v>
      </c>
      <c r="G32" s="52">
        <f t="shared" si="5"/>
        <v>565.68542494923804</v>
      </c>
    </row>
    <row r="33" spans="1:7" ht="15" x14ac:dyDescent="0.25">
      <c r="A33" s="9" t="str">
        <f t="shared" si="4"/>
        <v>AKD2G-SPE-7V06S In=18A - Ip=06A - 3x400Vac</v>
      </c>
      <c r="B33" t="s">
        <v>441</v>
      </c>
      <c r="C33">
        <v>6</v>
      </c>
      <c r="D33">
        <v>18</v>
      </c>
      <c r="E33">
        <v>400</v>
      </c>
      <c r="F33" s="61">
        <v>3</v>
      </c>
      <c r="G33" s="52">
        <f t="shared" si="5"/>
        <v>565.68542494923804</v>
      </c>
    </row>
    <row r="34" spans="1:7" ht="15" x14ac:dyDescent="0.25">
      <c r="A34" s="9" t="str">
        <f t="shared" si="4"/>
        <v>AKD2G-SPE-7V12S In=30A - Ip=12A - 3x400Vac</v>
      </c>
      <c r="B34" t="s">
        <v>446</v>
      </c>
      <c r="C34">
        <v>12</v>
      </c>
      <c r="D34">
        <v>30</v>
      </c>
      <c r="E34">
        <v>400</v>
      </c>
      <c r="F34" s="61">
        <v>3</v>
      </c>
      <c r="G34" s="52">
        <f t="shared" si="5"/>
        <v>565.68542494923804</v>
      </c>
    </row>
  </sheetData>
  <sheetProtection algorithmName="SHA-512" hashValue="ZGsCFIHeET6OW8zD4nxwWUpLABar6kBII9RVAayknirb7gifPX+1xJlPIoek3WRIV5L+ljrvqXRchoglq33+Ww==" saltValue="RDnh31gfDe2NHDBtGCGHXQ==" spinCount="100000" sheet="1" objects="1" scenarios="1"/>
  <mergeCells count="9">
    <mergeCell ref="H2:H9"/>
    <mergeCell ref="I2:I9"/>
    <mergeCell ref="G2:G9"/>
    <mergeCell ref="A2:A9"/>
    <mergeCell ref="B2:B9"/>
    <mergeCell ref="C2:C9"/>
    <mergeCell ref="D2:D9"/>
    <mergeCell ref="E2:E9"/>
    <mergeCell ref="F2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Calc</vt:lpstr>
      <vt:lpstr>GrafikGen</vt:lpstr>
      <vt:lpstr>Hilfsdaten</vt:lpstr>
      <vt:lpstr>Motor DB</vt:lpstr>
      <vt:lpstr>DriveDB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Rupf</dc:creator>
  <cp:lastModifiedBy>Martin Rupf</cp:lastModifiedBy>
  <dcterms:created xsi:type="dcterms:W3CDTF">2015-06-05T18:19:34Z</dcterms:created>
  <dcterms:modified xsi:type="dcterms:W3CDTF">2024-06-21T12:58:02Z</dcterms:modified>
</cp:coreProperties>
</file>